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amrann3\Desktop\تعرفه 1404\"/>
    </mc:Choice>
  </mc:AlternateContent>
  <xr:revisionPtr revIDLastSave="0" documentId="13_ncr:1_{C8070A06-C498-4007-A198-1508D193C0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رپایی 1404" sheetId="1" r:id="rId1"/>
  </sheets>
  <definedNames>
    <definedName name="_xlnm._FilterDatabase" localSheetId="0" hidden="1">'سرپایی 1404'!$A$1:$R$74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P44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O44" i="1"/>
  <c r="N44" i="1"/>
  <c r="P2" i="1"/>
  <c r="P72" i="1" l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2" i="1"/>
  <c r="O2" i="1"/>
  <c r="N74" i="1"/>
  <c r="N73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72" i="1"/>
  <c r="N7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R25" i="1" s="1"/>
  <c r="N26" i="1"/>
  <c r="N27" i="1"/>
  <c r="N28" i="1"/>
  <c r="N29" i="1"/>
  <c r="N30" i="1"/>
  <c r="N31" i="1"/>
  <c r="N32" i="1"/>
  <c r="N33" i="1"/>
  <c r="R33" i="1" s="1"/>
  <c r="N34" i="1"/>
  <c r="N35" i="1"/>
  <c r="N36" i="1"/>
  <c r="N37" i="1"/>
  <c r="N38" i="1"/>
  <c r="N39" i="1"/>
  <c r="N40" i="1"/>
  <c r="N41" i="1"/>
  <c r="R41" i="1" s="1"/>
  <c r="N42" i="1"/>
  <c r="N43" i="1"/>
  <c r="M74" i="1"/>
  <c r="S74" i="1" s="1"/>
  <c r="M73" i="1"/>
  <c r="S73" i="1" s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R40" i="1" l="1"/>
  <c r="R32" i="1"/>
  <c r="R24" i="1"/>
  <c r="R16" i="1"/>
  <c r="R8" i="1"/>
  <c r="Q43" i="1"/>
  <c r="Q35" i="1"/>
  <c r="Q27" i="1"/>
  <c r="Q19" i="1"/>
  <c r="Q11" i="1"/>
  <c r="Q3" i="1"/>
  <c r="R45" i="1"/>
  <c r="R53" i="1"/>
  <c r="R61" i="1"/>
  <c r="R69" i="1"/>
  <c r="S66" i="1"/>
  <c r="S58" i="1"/>
  <c r="S50" i="1"/>
  <c r="Q41" i="1"/>
  <c r="Q33" i="1"/>
  <c r="Q25" i="1"/>
  <c r="Q17" i="1"/>
  <c r="Q9" i="1"/>
  <c r="R47" i="1"/>
  <c r="R55" i="1"/>
  <c r="R63" i="1"/>
  <c r="R71" i="1"/>
  <c r="S5" i="1"/>
  <c r="S13" i="1"/>
  <c r="S21" i="1"/>
  <c r="S29" i="1"/>
  <c r="S37" i="1"/>
  <c r="Q74" i="1"/>
  <c r="R50" i="1"/>
  <c r="R58" i="1"/>
  <c r="R66" i="1"/>
  <c r="S2" i="1"/>
  <c r="Q52" i="1"/>
  <c r="Q60" i="1"/>
  <c r="Q68" i="1"/>
  <c r="S3" i="1"/>
  <c r="S11" i="1"/>
  <c r="S19" i="1"/>
  <c r="S27" i="1"/>
  <c r="S35" i="1"/>
  <c r="S43" i="1"/>
  <c r="R39" i="1"/>
  <c r="R31" i="1"/>
  <c r="R23" i="1"/>
  <c r="R15" i="1"/>
  <c r="R7" i="1"/>
  <c r="Q42" i="1"/>
  <c r="Q34" i="1"/>
  <c r="Q26" i="1"/>
  <c r="Q18" i="1"/>
  <c r="Q10" i="1"/>
  <c r="Q45" i="1"/>
  <c r="Q53" i="1"/>
  <c r="Q61" i="1"/>
  <c r="Q69" i="1"/>
  <c r="R46" i="1"/>
  <c r="R54" i="1"/>
  <c r="R62" i="1"/>
  <c r="R70" i="1"/>
  <c r="S4" i="1"/>
  <c r="S12" i="1"/>
  <c r="S20" i="1"/>
  <c r="S28" i="1"/>
  <c r="S36" i="1"/>
  <c r="S72" i="1"/>
  <c r="S65" i="1"/>
  <c r="S57" i="1"/>
  <c r="S49" i="1"/>
  <c r="R30" i="1"/>
  <c r="S44" i="1"/>
  <c r="S64" i="1"/>
  <c r="S56" i="1"/>
  <c r="S48" i="1"/>
  <c r="R37" i="1"/>
  <c r="R29" i="1"/>
  <c r="R21" i="1"/>
  <c r="R13" i="1"/>
  <c r="R5" i="1"/>
  <c r="Q40" i="1"/>
  <c r="Q32" i="1"/>
  <c r="Q24" i="1"/>
  <c r="Q16" i="1"/>
  <c r="Q8" i="1"/>
  <c r="Q47" i="1"/>
  <c r="Q55" i="1"/>
  <c r="Q63" i="1"/>
  <c r="Q71" i="1"/>
  <c r="R48" i="1"/>
  <c r="R56" i="1"/>
  <c r="R64" i="1"/>
  <c r="R73" i="1"/>
  <c r="S6" i="1"/>
  <c r="S14" i="1"/>
  <c r="S22" i="1"/>
  <c r="S30" i="1"/>
  <c r="S38" i="1"/>
  <c r="S71" i="1"/>
  <c r="S63" i="1"/>
  <c r="S55" i="1"/>
  <c r="S47" i="1"/>
  <c r="R38" i="1"/>
  <c r="Q46" i="1"/>
  <c r="Q54" i="1"/>
  <c r="Q62" i="1"/>
  <c r="Q70" i="1"/>
  <c r="R36" i="1"/>
  <c r="R28" i="1"/>
  <c r="R20" i="1"/>
  <c r="R12" i="1"/>
  <c r="R4" i="1"/>
  <c r="Q39" i="1"/>
  <c r="Q31" i="1"/>
  <c r="Q23" i="1"/>
  <c r="Q15" i="1"/>
  <c r="Q7" i="1"/>
  <c r="Q48" i="1"/>
  <c r="Q56" i="1"/>
  <c r="Q64" i="1"/>
  <c r="Q73" i="1"/>
  <c r="R49" i="1"/>
  <c r="R57" i="1"/>
  <c r="R65" i="1"/>
  <c r="R74" i="1"/>
  <c r="S7" i="1"/>
  <c r="S15" i="1"/>
  <c r="S23" i="1"/>
  <c r="S31" i="1"/>
  <c r="S39" i="1"/>
  <c r="S70" i="1"/>
  <c r="S62" i="1"/>
  <c r="S54" i="1"/>
  <c r="S46" i="1"/>
  <c r="R22" i="1"/>
  <c r="R35" i="1"/>
  <c r="R11" i="1"/>
  <c r="Q30" i="1"/>
  <c r="S32" i="1"/>
  <c r="S40" i="1"/>
  <c r="S69" i="1"/>
  <c r="S61" i="1"/>
  <c r="S53" i="1"/>
  <c r="S45" i="1"/>
  <c r="R14" i="1"/>
  <c r="R27" i="1"/>
  <c r="R3" i="1"/>
  <c r="Q22" i="1"/>
  <c r="Q49" i="1"/>
  <c r="Q65" i="1"/>
  <c r="S8" i="1"/>
  <c r="S16" i="1"/>
  <c r="S24" i="1"/>
  <c r="R42" i="1"/>
  <c r="R34" i="1"/>
  <c r="R26" i="1"/>
  <c r="R18" i="1"/>
  <c r="R10" i="1"/>
  <c r="R72" i="1"/>
  <c r="Q37" i="1"/>
  <c r="Q29" i="1"/>
  <c r="Q21" i="1"/>
  <c r="Q13" i="1"/>
  <c r="Q5" i="1"/>
  <c r="Q50" i="1"/>
  <c r="Q58" i="1"/>
  <c r="Q66" i="1"/>
  <c r="Q44" i="1"/>
  <c r="R51" i="1"/>
  <c r="R59" i="1"/>
  <c r="R67" i="1"/>
  <c r="S9" i="1"/>
  <c r="S17" i="1"/>
  <c r="S25" i="1"/>
  <c r="S33" i="1"/>
  <c r="S41" i="1"/>
  <c r="S68" i="1"/>
  <c r="S60" i="1"/>
  <c r="S52" i="1"/>
  <c r="R6" i="1"/>
  <c r="R43" i="1"/>
  <c r="R19" i="1"/>
  <c r="Q38" i="1"/>
  <c r="Q14" i="1"/>
  <c r="Q6" i="1"/>
  <c r="Q57" i="1"/>
  <c r="R17" i="1"/>
  <c r="R9" i="1"/>
  <c r="Q72" i="1"/>
  <c r="Q36" i="1"/>
  <c r="Q28" i="1"/>
  <c r="Q20" i="1"/>
  <c r="Q12" i="1"/>
  <c r="Q4" i="1"/>
  <c r="Q51" i="1"/>
  <c r="Q59" i="1"/>
  <c r="Q67" i="1"/>
  <c r="R44" i="1"/>
  <c r="R52" i="1"/>
  <c r="R60" i="1"/>
  <c r="R68" i="1"/>
  <c r="R2" i="1"/>
  <c r="S10" i="1"/>
  <c r="S18" i="1"/>
  <c r="S26" i="1"/>
  <c r="S34" i="1"/>
  <c r="S42" i="1"/>
  <c r="S67" i="1"/>
  <c r="S59" i="1"/>
  <c r="S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این کد بدلیل داشتن جنبه زیبایی در تعهد بیمه پایه نمی باشد.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در صورتیکه این خدمت جنبه زیبایی داشته باشد در تعهد بیمه پایه نمی باشد.</t>
        </r>
      </text>
    </comment>
  </commentList>
</comments>
</file>

<file path=xl/sharedStrings.xml><?xml version="1.0" encoding="utf-8"?>
<sst xmlns="http://schemas.openxmlformats.org/spreadsheetml/2006/main" count="309" uniqueCount="146">
  <si>
    <t>گروه اصلی</t>
  </si>
  <si>
    <t>دسته بندی</t>
  </si>
  <si>
    <t>کد ملی خدمت</t>
  </si>
  <si>
    <t>ویژگی کد</t>
  </si>
  <si>
    <t>شرح کد</t>
  </si>
  <si>
    <t>توضیحات</t>
  </si>
  <si>
    <t>جنبه زیبایی و یا درمان غیرضروری</t>
  </si>
  <si>
    <t>وابستگی</t>
  </si>
  <si>
    <t xml:space="preserve">شرایط تعهد بیمه </t>
  </si>
  <si>
    <t>کل</t>
  </si>
  <si>
    <t xml:space="preserve">حرفه ای </t>
  </si>
  <si>
    <t>فنی</t>
  </si>
  <si>
    <t>مبلغ کل تعرفه دولتی</t>
  </si>
  <si>
    <t>مبلغ کل تعرفه خصوصی</t>
  </si>
  <si>
    <t>مبلغ کل تعرفه خیریه</t>
  </si>
  <si>
    <t>سهم بیماربیمه ای در تعرفه خصوصی</t>
  </si>
  <si>
    <t>سهم بیماربیمه ای در تعرفه خیریه</t>
  </si>
  <si>
    <t>پوست</t>
  </si>
  <si>
    <t xml:space="preserve">میخچه - پینه </t>
  </si>
  <si>
    <t>#</t>
  </si>
  <si>
    <t>مشروط</t>
  </si>
  <si>
    <t xml:space="preserve">تراشيدن يا بريدن ضايعه شاخي خوش‌خيم (مثل ميخچه و پينه ) بیش از دو ضایعه </t>
  </si>
  <si>
    <t>نمونه برداری پوست</t>
  </si>
  <si>
    <t>نمونه‌برداري پوست، بافت زيرجلدي و يا بافت مخاطي (شامل ترميم اوليه)، منفرد یا متعدد</t>
  </si>
  <si>
    <t>پانچ بیوپسی پوست؛ منفرد یا متعدد</t>
  </si>
  <si>
    <t>دارد</t>
  </si>
  <si>
    <t xml:space="preserve">برداشتن تكمه‌هاي پوستي، متعدد (تكمه‌هاي فيبروكوتانئوس)، در هر جاي بدن؛ با هر تعداد ضایعه </t>
  </si>
  <si>
    <t>بخیه</t>
  </si>
  <si>
    <t>#*</t>
  </si>
  <si>
    <t>بخیه آماده یا چسب بخیه به هر اندازه</t>
  </si>
  <si>
    <t>ترميم ساده زخم‌هاي سطحي ناحيه پوست سر، گردن، زير بغل، اعضاي تناسلي خارجي، تنه و يا اندام‌ها (شامل دست‌ها و پاها)؛ تا 10 سانتيمتر</t>
  </si>
  <si>
    <t>#+</t>
  </si>
  <si>
    <t>ترميم ساده زخم‌هاي سطحي ناحيه پوست سر، گردن، زير بغل، اعضاي تناسلي خارجي، تنه و يا اندام‌ها (شامل دست‌ها و پاها)؛ به ازای هر 5 سانتيمتر اضافه</t>
  </si>
  <si>
    <t>ترميم ساده زخم‌هاي سطحي ناحيه صورت، گوش‌ها، پلك‌ها، بيني، لب‌ها و يا پرده‌هاي مخاطي؛ تا 7 سانتيمتر</t>
  </si>
  <si>
    <t>ترميم ساده زخم‌هاي سطحي ناحيه صورت، گوش‌ها، پلك‌ها، بيني، لب‌ها و يا پرده‌هاي مخاطي؛ به ازای هر 3 سانتيمتر اضافه</t>
  </si>
  <si>
    <t>این کد به تنهایی محاسبه ندارد لذا به  کد ۱۰۰۲۲۵ مراجعه گردد</t>
  </si>
  <si>
    <t>کشیدن بخیه تا 10 گره یا تا 10 سانتی متر توسط پزشک دیگر</t>
  </si>
  <si>
    <t>در صورت انجام در اورژانس در تعهد بیمه میباشد</t>
  </si>
  <si>
    <t>کشیدن بخیه بیش از 10 گره یا بیش از 10 سانتمتر توسط پزشک دیگر</t>
  </si>
  <si>
    <t>پانسمان</t>
  </si>
  <si>
    <t xml:space="preserve">شستشو و پانسمان ساده کوچک یا متوسط تا 20 سانتیمتر </t>
  </si>
  <si>
    <t>شستشو و پانسمان ساده بزرگ بیش از20 سانتیمتر</t>
  </si>
  <si>
    <t>تخریب ضایعات پوست</t>
  </si>
  <si>
    <t xml:space="preserve">تخریب زگیل و مولوسکوم با هر تعداد ضایعه </t>
  </si>
  <si>
    <t>(برای تخریب زگیل های معمولی یا پلانتار به کدهای 100575 و 100580 مراجعه گردد)</t>
  </si>
  <si>
    <t xml:space="preserve">کوتریزاسیون شیمیایی برای بافت گرانولاسیون، نسج برجسته، سینوس یا فیستول؛ هر تعداد ضایعه </t>
  </si>
  <si>
    <t>دستگاه استخوانی عضلانی</t>
  </si>
  <si>
    <t>گچ‌گیری و باند پیچی</t>
  </si>
  <si>
    <t>به‌کارگیری آتل بلند یا کوتاه پا</t>
  </si>
  <si>
    <t>باندپیچی، لگن، زانو، مچ پا و یا پا</t>
  </si>
  <si>
    <t>باندپیچی، انگشتان پا</t>
  </si>
  <si>
    <t>باندپیچی آتل Denis-Browne</t>
  </si>
  <si>
    <t xml:space="preserve">برداشتن یا دو نیم کردن گچ باز کردن پنجره یا اصلاح گچ به‌غیره از کلاپ فوت </t>
  </si>
  <si>
    <t>برداشتن گچ بلند بازو یا گچ بلند ساق</t>
  </si>
  <si>
    <t>اسپایکای لگن یا شانه Minerva, Risser jacket</t>
  </si>
  <si>
    <t>Turn buckle jacket</t>
  </si>
  <si>
    <t>اصلاح اسپایکا، گچ بدن یا ژاکت</t>
  </si>
  <si>
    <t>باز کردن پنجره در گچ</t>
  </si>
  <si>
    <t>گوه برداشتن از گج کلاپ فوت</t>
  </si>
  <si>
    <t>دستگاه تنفس</t>
  </si>
  <si>
    <t>بینی</t>
  </si>
  <si>
    <t xml:space="preserve">درآوردن جسم خارجي از بینی </t>
  </si>
  <si>
    <t>كنترل خونريزي یا تامپون قدامي بيني (يك طرفه يا دو طرفه، با يا بدون كوتريزاسيون)</t>
  </si>
  <si>
    <t>دستگاه ادراری</t>
  </si>
  <si>
    <t>مثانه</t>
  </si>
  <si>
    <t>واردکردن کاتتر به صورت موقت به داخل مثانه (برای مثال کاتتریزاسیون مستقیم برای اندازه گیری ادرار باقیمانده) یا تعبیه کاتتر ساده یا مشکل مثانه (Foley)</t>
  </si>
  <si>
    <t xml:space="preserve"> خارج کردن سوند (Foley)مثانه، ساده یا مشکل</t>
  </si>
  <si>
    <t>گذاشتن و برداشتن سوند نلاتون</t>
  </si>
  <si>
    <t xml:space="preserve"> تناسلی مذکر</t>
  </si>
  <si>
    <t>پنیس</t>
  </si>
  <si>
    <t xml:space="preserve">ختنه با استفاده از کلامپ يا وسايل ديگر يا اکسيزيون جراحي </t>
  </si>
  <si>
    <t>تناسلی مونت</t>
  </si>
  <si>
    <t>جسم رحم</t>
  </si>
  <si>
    <t>نمونه برداري اندومتر با يا بدون نمونه برداري اندوسرويكال بدون دیلاتاسیون به عنوان مثال Pipple (عمل مستقل)</t>
  </si>
  <si>
    <t>نمونه‌برداري اندوسرويکال (پاپ اسمير) (عمل مستقل)</t>
  </si>
  <si>
    <t>كارگذاري وسيله داخل رحمي (مثل IUD)</t>
  </si>
  <si>
    <t>خارج كردن وسيله داخل رحمي (مثل IUD)</t>
  </si>
  <si>
    <t>مراقبت‌های مامایی و زایمان</t>
  </si>
  <si>
    <t>خدمات پیش از زایمان</t>
  </si>
  <si>
    <t>آزمون استرس جنین با انقباض رحم</t>
  </si>
  <si>
    <t>چشم و ضمائم چشمی</t>
  </si>
  <si>
    <t>کره چشم</t>
  </si>
  <si>
    <t xml:space="preserve">درآوردن جسم خارجي، سطح خارجي چشم؛ ملتحمه سطحي؛ جسم خارجي فرو رفته در ملتحمه (شامل كانكريشن)، زير ملتحمه يا اسكلرا (غير نافذ)؛ قرنيه اي، با یا بدون اسليت لامپ </t>
  </si>
  <si>
    <t>سیستم شنوایی</t>
  </si>
  <si>
    <t>گوش خارجی</t>
  </si>
  <si>
    <t xml:space="preserve">سوراخ کردن هر گوش </t>
  </si>
  <si>
    <t>درآوردن سرومن سفت شده، هر گوش به هر روش (شستشوی گوش، ساکشن و ...)</t>
  </si>
  <si>
    <t>خدمات داخلی</t>
  </si>
  <si>
    <t>تزریق واکسن</t>
  </si>
  <si>
    <t xml:space="preserve">تزریق توکسوئید کزار و یا ایمن سازی کزار یا واکسیناسیون داخل عضلانی </t>
  </si>
  <si>
    <t>تزریقات</t>
  </si>
  <si>
    <t>انفوزیون داخل وریدی توسط پزشک یا زیر نظر مستقیم پزشک</t>
  </si>
  <si>
    <t xml:space="preserve">ترزیق هر نوع داروی داخل عضله یا زیر جلدی (تشخیصی، درمانی و پیشگیرانه) </t>
  </si>
  <si>
    <t xml:space="preserve">ترزیق هر نوع داروی داخل شریانی </t>
  </si>
  <si>
    <t xml:space="preserve">ترزیق هر نوع داروی داخل وریدی </t>
  </si>
  <si>
    <t xml:space="preserve">تزریق عضلانی آنتی بیوتیک </t>
  </si>
  <si>
    <t>لوله گذاری معده و شستشو</t>
  </si>
  <si>
    <t>لوله‌گذاری معده و آسپیراسیون یا لاواژ و شستشوی معده برای درمان (مثلا برای سموم خورده شده)</t>
  </si>
  <si>
    <t>خدمات چشم پزشکی خاص</t>
  </si>
  <si>
    <t>معاینه میدان بینایی، یک یا دو طرفه، با تفسیر و گزارش؛ معاینه محدود</t>
  </si>
  <si>
    <t xml:space="preserve">پریمتری اتوماتیک شامل کلیه هزینه های مربوطه </t>
  </si>
  <si>
    <t>تونومتری سریال با اندازه‌گیریهای متعدد فشار داخل چشم (عمل مستقل)</t>
  </si>
  <si>
    <t>تونوگرافی با تفسیر و گزارش، روش تونومتر ثبات دندانه‌ای یا روش ساکشن پری لیمبال یا تونوگرافی با تحریک به وسیله آب</t>
  </si>
  <si>
    <t>بیومتری چشمی به وسیله اینترفرومتری با محاسبه قدرت عدسی داخل چشمی</t>
  </si>
  <si>
    <t>تست‌های شنوایی</t>
  </si>
  <si>
    <t>ادیومتری پایه و جامع شامل ادیومتری با طنین صوتی خالص از راه هوا و استخوان، ادیومتری کلامی، تعیین آستانه و تمیز کلمات</t>
  </si>
  <si>
    <t>اندازه‌گیری تیمپانیک (تست آمپدانس)</t>
  </si>
  <si>
    <t>تست رفلکس آکوستیک صوتی</t>
  </si>
  <si>
    <t>الکتروکوکلئوگرافی (هزینه وسایل مصرفی به طور جداگانه محاسبه می‌گردد)</t>
  </si>
  <si>
    <t>داخلی قلب و عروق</t>
  </si>
  <si>
    <t>استرس اکوکاردیوگرافی (ارگومتر یک یا تردمیل یا فارماکولژیک) شامل قبل، حین و بعد با نظارت و تفسیر و گزارش پزشک</t>
  </si>
  <si>
    <t>(TDI)Tissue Doppler Imaging</t>
  </si>
  <si>
    <t>اکوکاردیوگرافی کامل در بیماری‌های مادرزادی</t>
  </si>
  <si>
    <t xml:space="preserve">اکوکارديوگرافي کامل در بيماران غيرمادرزادي </t>
  </si>
  <si>
    <t>تست ورزش</t>
  </si>
  <si>
    <t>بررسی‌های ریوی</t>
  </si>
  <si>
    <t>تست آلرژی</t>
  </si>
  <si>
    <t>بررسی کمپلیانس ریوی (برای مثال پلتیسموگرافی، اندازه‌گیری فشار و حجم)</t>
  </si>
  <si>
    <t>خدمات نوزادان</t>
  </si>
  <si>
    <t>فتوتراپی ساده</t>
  </si>
  <si>
    <t>خدمات مامایی</t>
  </si>
  <si>
    <t xml:space="preserve">برگزاري کلاس آمادگي براي زايمان از هفته 20 تا 37 بارداري به ازاي هر جلسه فردي 90 دقيقه </t>
  </si>
  <si>
    <t xml:space="preserve">برگزاري کلاس آمادگي براي زايمان از هفته 20 تا 37 بارداري به ازاي هر جلسه گروهي 90 دقيقه به ازاي هر بيمار(حداقل 5 و حداکثر 10 نفر) </t>
  </si>
  <si>
    <t>(هزینه دیگری با این کد قابل گزارش نمی‌باشد)</t>
  </si>
  <si>
    <t>(هزینه گاز به صورت جداگانه قابل اخذ نمی‌باشد)</t>
  </si>
  <si>
    <t>تراشيدن يا بريدن ضايعه شاخي خوش‌خيم (مثل ميخچه و پينه ) تا دو ضایعه</t>
  </si>
  <si>
    <t xml:space="preserve"> (در صورتي که جنبه زيبايي داشته باشد، کد * محسوب مي‌گردد)</t>
  </si>
  <si>
    <t>(در صورتي که جنبه زيبايي داشته باشد، کد * محسوب مي‌گردد)</t>
  </si>
  <si>
    <t>*</t>
  </si>
  <si>
    <t>+</t>
  </si>
  <si>
    <t xml:space="preserve"> (در صورت انجام در اورژانس بیمارستان در تعهد بیمه پایه می‌باشد)</t>
  </si>
  <si>
    <t>تعویض پانسمان (برای ضایعاتی غیر از سوختگی) زیر بیهوشی (غیر از بیحسی موضعی)</t>
  </si>
  <si>
    <t>(در صورت انجام در اورژانس بیمارستان در تعهد بیمه پایه می‌باشد)</t>
  </si>
  <si>
    <t>(کد 100600 همراه با کدهای مربوط به برداشتن یا اکسیزیون همان ضایعه گزارش نگردد)</t>
  </si>
  <si>
    <t>(کد تعديلي 63 - همراه با اين کد قابل گزارش و اخذ نمي باشد)</t>
  </si>
  <si>
    <t xml:space="preserve"> (در صورت انجام در اورژانس بیمارستان برای بیماران بستری موقت، در تعهد بیمه پایه می‌باشد)</t>
  </si>
  <si>
    <t xml:space="preserve"> (برای مثال به وسیله تانژانت اسکرین، اتوپلوت، آرک پریمتر یا تست SSLA همانند اکتاپوس 3 یا 7 یا مشابه)</t>
  </si>
  <si>
    <t xml:space="preserve">تست‌های تخصصی و تکمیلی شنوایی شناسی شامل تست بالانس بلندي صوت، متناوب، يك يا دو گوش/تست تحليل رفتن/طنين صوتي/تست SISI/تست استنجر با طنين صوتي خالص/تست گفتار فيلتر شده/تست با لغات دو سيلابي طولاني/تست لومبارد/تست ميزان دقت حسي عصبي/تست تشخيصي جملات ساختگي/ گفتاری و تست ETF؛ هر یک </t>
  </si>
  <si>
    <t>(براي ارزيابي سمعك و انتخاب به كد 900515 و 900520 مراجعه كنيد)</t>
  </si>
  <si>
    <t>ECG با تفسير و گزارش</t>
  </si>
  <si>
    <t>اسپیرومتری ساده (SVC) شامل ظرفیت حیاتی آهسته همراه با منحنی آن در بزرگسالان</t>
  </si>
  <si>
    <t>اسپیرومتری ساده (SVC) شامل ظرفیت حیاتی آهسته همراه با منحنی آن در نوزادان و اطفال زیر 2 سال</t>
  </si>
  <si>
    <t>اسپیرمتری شامل ظرفیت حیاتی آهسته (SVC) ظرفیت حیاتی حداکثر اجباری (FVC)، حداکثر ظرفیت تنفسی دقیقه ای ارادی (MVV) همراه با منحنی های حجم-جریان و حجم- زمان تنفسی، قبل و بعد از دوز آزمایش برونکودیلاتور</t>
  </si>
  <si>
    <t xml:space="preserve"> Body Box شامل پلتیسموگرافی، اندازه‌گیری ظرفیت باقی مانده عملکردی (FRC)، حجم باقی مانده (RV) و ظرفیت کامل ریوی (TLC) و اندازه گیری مقاومت مجاری هوایی و همراه با اندازه گیری کامل حجم های دینامیک(توام با اسیپرومتری کامل) و استاتیک ریه </t>
  </si>
  <si>
    <t>مبلغ کل تعرفه عمومی غیردولتی</t>
  </si>
  <si>
    <t>سهم بیماربیمه ای در تعرفه عمومی غیردولتی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</si>
</sst>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2"/>
      <color rgb="FFFF000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0" fillId="7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1" fontId="6" fillId="4" borderId="7" xfId="2" applyNumberFormat="1" applyFont="1" applyFill="1" applyBorder="1" applyAlignment="1">
      <alignment horizontal="center" vertical="center" wrapText="1" readingOrder="2"/>
    </xf>
    <xf numFmtId="1" fontId="6" fillId="5" borderId="7" xfId="2" applyNumberFormat="1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49" fontId="6" fillId="4" borderId="3" xfId="2" applyNumberFormat="1" applyFont="1" applyFill="1" applyBorder="1" applyAlignment="1">
      <alignment horizontal="center" vertical="center" wrapText="1" readingOrder="2"/>
    </xf>
    <xf numFmtId="49" fontId="6" fillId="4" borderId="3" xfId="0" applyNumberFormat="1" applyFont="1" applyFill="1" applyBorder="1" applyAlignment="1">
      <alignment horizontal="center" vertical="center" readingOrder="2"/>
    </xf>
    <xf numFmtId="0" fontId="6" fillId="4" borderId="3" xfId="0" applyFont="1" applyFill="1" applyBorder="1" applyAlignment="1">
      <alignment horizontal="center" vertical="center" readingOrder="2"/>
    </xf>
    <xf numFmtId="0" fontId="6" fillId="4" borderId="7" xfId="0" applyFont="1" applyFill="1" applyBorder="1" applyAlignment="1">
      <alignment horizontal="right" vertical="center" wrapText="1"/>
    </xf>
    <xf numFmtId="1" fontId="6" fillId="4" borderId="3" xfId="0" applyNumberFormat="1" applyFont="1" applyFill="1" applyBorder="1" applyAlignment="1">
      <alignment horizontal="center" vertical="center" readingOrder="2"/>
    </xf>
    <xf numFmtId="49" fontId="6" fillId="4" borderId="8" xfId="0" applyNumberFormat="1" applyFont="1" applyFill="1" applyBorder="1" applyAlignment="1">
      <alignment horizontal="center" vertical="center" readingOrder="2"/>
    </xf>
    <xf numFmtId="49" fontId="6" fillId="4" borderId="8" xfId="2" applyNumberFormat="1" applyFont="1" applyFill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wrapText="1" readingOrder="2"/>
    </xf>
    <xf numFmtId="49" fontId="6" fillId="5" borderId="3" xfId="2" applyNumberFormat="1" applyFont="1" applyFill="1" applyBorder="1" applyAlignment="1">
      <alignment horizontal="center" vertical="center" wrapText="1" readingOrder="2"/>
    </xf>
    <xf numFmtId="1" fontId="6" fillId="4" borderId="3" xfId="2" applyNumberFormat="1" applyFont="1" applyFill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readingOrder="2"/>
    </xf>
    <xf numFmtId="49" fontId="6" fillId="4" borderId="9" xfId="2" applyNumberFormat="1" applyFont="1" applyFill="1" applyBorder="1" applyAlignment="1">
      <alignment horizontal="center" vertical="center" wrapText="1" readingOrder="2"/>
    </xf>
    <xf numFmtId="1" fontId="6" fillId="5" borderId="3" xfId="2" applyNumberFormat="1" applyFont="1" applyFill="1" applyBorder="1" applyAlignment="1">
      <alignment horizontal="center" vertical="center" wrapText="1" readingOrder="2"/>
    </xf>
    <xf numFmtId="1" fontId="6" fillId="5" borderId="3" xfId="0" applyNumberFormat="1" applyFont="1" applyFill="1" applyBorder="1" applyAlignment="1">
      <alignment horizontal="center" vertical="center" readingOrder="2"/>
    </xf>
    <xf numFmtId="1" fontId="6" fillId="5" borderId="8" xfId="2" applyNumberFormat="1" applyFont="1" applyFill="1" applyBorder="1" applyAlignment="1">
      <alignment horizontal="center" vertical="center" wrapText="1" readingOrder="2"/>
    </xf>
    <xf numFmtId="0" fontId="7" fillId="4" borderId="3" xfId="0" applyFont="1" applyFill="1" applyBorder="1" applyAlignment="1">
      <alignment horizontal="center" vertical="center" readingOrder="2"/>
    </xf>
    <xf numFmtId="0" fontId="7" fillId="5" borderId="3" xfId="0" applyFont="1" applyFill="1" applyBorder="1" applyAlignment="1">
      <alignment horizontal="center" vertical="center" readingOrder="2"/>
    </xf>
    <xf numFmtId="0" fontId="7" fillId="4" borderId="3" xfId="0" applyFont="1" applyFill="1" applyBorder="1" applyAlignment="1">
      <alignment horizontal="center" vertical="center" wrapText="1" readingOrder="2"/>
    </xf>
    <xf numFmtId="0" fontId="7" fillId="5" borderId="3" xfId="0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49" fontId="6" fillId="0" borderId="3" xfId="0" applyNumberFormat="1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right" vertical="center" wrapText="1" readingOrder="2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6" fillId="0" borderId="6" xfId="0" applyFont="1" applyBorder="1" applyAlignment="1">
      <alignment vertical="center"/>
    </xf>
    <xf numFmtId="165" fontId="6" fillId="3" borderId="3" xfId="1" applyNumberFormat="1" applyFont="1" applyFill="1" applyBorder="1" applyAlignment="1">
      <alignment vertical="center"/>
    </xf>
    <xf numFmtId="165" fontId="6" fillId="6" borderId="3" xfId="1" applyNumberFormat="1" applyFont="1" applyFill="1" applyBorder="1" applyAlignment="1">
      <alignment vertical="center"/>
    </xf>
    <xf numFmtId="165" fontId="6" fillId="9" borderId="3" xfId="1" applyNumberFormat="1" applyFont="1" applyFill="1" applyBorder="1" applyAlignment="1">
      <alignment vertical="center"/>
    </xf>
    <xf numFmtId="165" fontId="6" fillId="8" borderId="3" xfId="1" applyNumberFormat="1" applyFont="1" applyFill="1" applyBorder="1" applyAlignment="1">
      <alignment vertical="center"/>
    </xf>
    <xf numFmtId="165" fontId="6" fillId="0" borderId="3" xfId="1" applyNumberFormat="1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4"/>
  <sheetViews>
    <sheetView rightToLeft="1" tabSelected="1" topLeftCell="F1" zoomScale="80" zoomScaleNormal="80" workbookViewId="0">
      <selection activeCell="F2" sqref="F2"/>
    </sheetView>
  </sheetViews>
  <sheetFormatPr defaultRowHeight="15" x14ac:dyDescent="0.25"/>
  <cols>
    <col min="1" max="1" width="23.7109375" customWidth="1"/>
    <col min="2" max="2" width="23.140625" customWidth="1"/>
    <col min="3" max="3" width="18.42578125" bestFit="1" customWidth="1"/>
    <col min="4" max="4" width="14.5703125" bestFit="1" customWidth="1"/>
    <col min="5" max="5" width="89.5703125" customWidth="1"/>
    <col min="6" max="6" width="46" style="51" customWidth="1"/>
    <col min="7" max="7" width="26.28515625" customWidth="1"/>
    <col min="8" max="8" width="18" customWidth="1"/>
    <col min="9" max="9" width="35.140625" customWidth="1"/>
    <col min="10" max="10" width="9.42578125" bestFit="1" customWidth="1"/>
    <col min="11" max="11" width="13.7109375" bestFit="1" customWidth="1"/>
    <col min="12" max="12" width="10.140625" bestFit="1" customWidth="1"/>
    <col min="13" max="13" width="17.5703125" bestFit="1" customWidth="1"/>
    <col min="14" max="14" width="19.140625" style="1" bestFit="1" customWidth="1"/>
    <col min="15" max="15" width="19.140625" bestFit="1" customWidth="1"/>
    <col min="16" max="16" width="14.5703125" customWidth="1"/>
    <col min="17" max="17" width="20.7109375" style="2" bestFit="1" customWidth="1"/>
    <col min="18" max="18" width="20.28515625" style="2" bestFit="1" customWidth="1"/>
    <col min="19" max="19" width="19.140625" customWidth="1"/>
  </cols>
  <sheetData>
    <row r="1" spans="1:19" s="2" customFormat="1" ht="42.75" thickBot="1" x14ac:dyDescent="0.3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48" t="s">
        <v>5</v>
      </c>
      <c r="G1" s="39" t="s">
        <v>6</v>
      </c>
      <c r="H1" s="40" t="s">
        <v>7</v>
      </c>
      <c r="I1" s="40" t="s">
        <v>8</v>
      </c>
      <c r="J1" s="41" t="s">
        <v>9</v>
      </c>
      <c r="K1" s="42" t="s">
        <v>10</v>
      </c>
      <c r="L1" s="42" t="s">
        <v>11</v>
      </c>
      <c r="M1" s="42" t="s">
        <v>12</v>
      </c>
      <c r="N1" s="43" t="s">
        <v>13</v>
      </c>
      <c r="O1" s="42" t="s">
        <v>144</v>
      </c>
      <c r="P1" s="44" t="s">
        <v>14</v>
      </c>
      <c r="Q1" s="45" t="s">
        <v>145</v>
      </c>
      <c r="R1" s="46" t="s">
        <v>15</v>
      </c>
      <c r="S1" s="45" t="s">
        <v>16</v>
      </c>
    </row>
    <row r="2" spans="1:19" s="4" customFormat="1" ht="42.75" thickBot="1" x14ac:dyDescent="0.3">
      <c r="A2" s="52" t="s">
        <v>17</v>
      </c>
      <c r="B2" s="52" t="s">
        <v>18</v>
      </c>
      <c r="C2" s="5">
        <v>100085</v>
      </c>
      <c r="D2" s="6"/>
      <c r="E2" s="7" t="s">
        <v>125</v>
      </c>
      <c r="F2" s="47" t="s">
        <v>126</v>
      </c>
      <c r="G2" s="8" t="s">
        <v>20</v>
      </c>
      <c r="H2" s="8"/>
      <c r="I2" s="8"/>
      <c r="J2" s="9">
        <v>2</v>
      </c>
      <c r="K2" s="9">
        <v>2</v>
      </c>
      <c r="L2" s="10"/>
      <c r="M2" s="53">
        <f>K2*410000+L2*670000</f>
        <v>820000</v>
      </c>
      <c r="N2" s="54">
        <f>K2*1370000+L2*4350000</f>
        <v>2740000</v>
      </c>
      <c r="O2" s="55">
        <f>K2*1370000+L2*1750000</f>
        <v>2740000</v>
      </c>
      <c r="P2" s="56">
        <f>K2*1370000+L2*3700000</f>
        <v>2740000</v>
      </c>
      <c r="Q2" s="57">
        <f>O2-(M2*70%)</f>
        <v>2166000</v>
      </c>
      <c r="R2" s="57">
        <f>N2-(M2*70%)</f>
        <v>2166000</v>
      </c>
      <c r="S2" s="57">
        <f>P2-(M2*70%)</f>
        <v>2166000</v>
      </c>
    </row>
    <row r="3" spans="1:19" s="4" customFormat="1" ht="42.75" thickBot="1" x14ac:dyDescent="0.3">
      <c r="A3" s="52" t="s">
        <v>17</v>
      </c>
      <c r="B3" s="52" t="s">
        <v>18</v>
      </c>
      <c r="C3" s="11">
        <v>100087</v>
      </c>
      <c r="D3" s="6"/>
      <c r="E3" s="12" t="s">
        <v>21</v>
      </c>
      <c r="F3" s="47" t="s">
        <v>127</v>
      </c>
      <c r="G3" s="8" t="s">
        <v>20</v>
      </c>
      <c r="H3" s="8"/>
      <c r="I3" s="8"/>
      <c r="J3" s="9">
        <v>3</v>
      </c>
      <c r="K3" s="9">
        <v>3</v>
      </c>
      <c r="L3" s="10"/>
      <c r="M3" s="53">
        <f t="shared" ref="M3:M43" si="0">K3*410000+L3*670000</f>
        <v>1230000</v>
      </c>
      <c r="N3" s="54">
        <f t="shared" ref="N3:N43" si="1">K3*1370000+L3*4350000</f>
        <v>4110000</v>
      </c>
      <c r="O3" s="55">
        <f t="shared" ref="O3:O43" si="2">K3*1370000+L3*1750000</f>
        <v>4110000</v>
      </c>
      <c r="P3" s="56">
        <f t="shared" ref="P3:P43" si="3">K3*1370000+L3*3700000</f>
        <v>4110000</v>
      </c>
      <c r="Q3" s="57">
        <f t="shared" ref="Q3:Q66" si="4">O3-(M3*70%)</f>
        <v>3249000</v>
      </c>
      <c r="R3" s="57">
        <f t="shared" ref="R3:R66" si="5">N3-(M3*70%)</f>
        <v>3249000</v>
      </c>
      <c r="S3" s="57">
        <f t="shared" ref="S3:S66" si="6">P3-(M3*70%)</f>
        <v>3249000</v>
      </c>
    </row>
    <row r="4" spans="1:19" s="4" customFormat="1" ht="21.75" thickBot="1" x14ac:dyDescent="0.3">
      <c r="A4" s="52" t="s">
        <v>17</v>
      </c>
      <c r="B4" s="52" t="s">
        <v>22</v>
      </c>
      <c r="C4" s="13">
        <v>100090</v>
      </c>
      <c r="D4" s="6"/>
      <c r="E4" s="12" t="s">
        <v>23</v>
      </c>
      <c r="F4" s="47"/>
      <c r="G4" s="8"/>
      <c r="H4" s="8"/>
      <c r="I4" s="8"/>
      <c r="J4" s="9">
        <v>5</v>
      </c>
      <c r="K4" s="9">
        <v>5</v>
      </c>
      <c r="L4" s="10"/>
      <c r="M4" s="53">
        <f t="shared" si="0"/>
        <v>2050000</v>
      </c>
      <c r="N4" s="54">
        <f t="shared" si="1"/>
        <v>6850000</v>
      </c>
      <c r="O4" s="55">
        <f t="shared" si="2"/>
        <v>6850000</v>
      </c>
      <c r="P4" s="56">
        <f t="shared" si="3"/>
        <v>6850000</v>
      </c>
      <c r="Q4" s="57">
        <f t="shared" si="4"/>
        <v>5415000</v>
      </c>
      <c r="R4" s="57">
        <f t="shared" si="5"/>
        <v>5415000</v>
      </c>
      <c r="S4" s="57">
        <f t="shared" si="6"/>
        <v>5415000</v>
      </c>
    </row>
    <row r="5" spans="1:19" s="4" customFormat="1" ht="21.75" thickBot="1" x14ac:dyDescent="0.3">
      <c r="A5" s="52" t="s">
        <v>17</v>
      </c>
      <c r="B5" s="52" t="s">
        <v>22</v>
      </c>
      <c r="C5" s="13">
        <v>100092</v>
      </c>
      <c r="D5" s="6" t="s">
        <v>128</v>
      </c>
      <c r="E5" s="12" t="s">
        <v>24</v>
      </c>
      <c r="F5" s="47"/>
      <c r="G5" s="8" t="s">
        <v>25</v>
      </c>
      <c r="H5" s="8"/>
      <c r="I5" s="8"/>
      <c r="J5" s="9">
        <v>4</v>
      </c>
      <c r="K5" s="14">
        <v>3</v>
      </c>
      <c r="L5" s="10">
        <v>1</v>
      </c>
      <c r="M5" s="53">
        <f t="shared" si="0"/>
        <v>1900000</v>
      </c>
      <c r="N5" s="54">
        <f t="shared" si="1"/>
        <v>8460000</v>
      </c>
      <c r="O5" s="55">
        <f t="shared" si="2"/>
        <v>5860000</v>
      </c>
      <c r="P5" s="56">
        <f t="shared" si="3"/>
        <v>7810000</v>
      </c>
      <c r="Q5" s="57">
        <f t="shared" si="4"/>
        <v>4530000</v>
      </c>
      <c r="R5" s="57">
        <f t="shared" si="5"/>
        <v>7130000</v>
      </c>
      <c r="S5" s="57">
        <f t="shared" si="6"/>
        <v>6480000</v>
      </c>
    </row>
    <row r="6" spans="1:19" s="4" customFormat="1" ht="21.75" thickBot="1" x14ac:dyDescent="0.3">
      <c r="A6" s="52" t="s">
        <v>17</v>
      </c>
      <c r="B6" s="52" t="s">
        <v>22</v>
      </c>
      <c r="C6" s="13">
        <v>100095</v>
      </c>
      <c r="D6" s="6"/>
      <c r="E6" s="12" t="s">
        <v>26</v>
      </c>
      <c r="F6" s="47"/>
      <c r="G6" s="8"/>
      <c r="H6" s="8"/>
      <c r="I6" s="8"/>
      <c r="J6" s="9">
        <v>4.5</v>
      </c>
      <c r="K6" s="15">
        <v>4.5</v>
      </c>
      <c r="L6" s="10"/>
      <c r="M6" s="53">
        <f t="shared" si="0"/>
        <v>1845000</v>
      </c>
      <c r="N6" s="54">
        <f t="shared" si="1"/>
        <v>6165000</v>
      </c>
      <c r="O6" s="55">
        <f t="shared" si="2"/>
        <v>6165000</v>
      </c>
      <c r="P6" s="56">
        <f t="shared" si="3"/>
        <v>6165000</v>
      </c>
      <c r="Q6" s="57">
        <f t="shared" si="4"/>
        <v>4873500</v>
      </c>
      <c r="R6" s="57">
        <f t="shared" si="5"/>
        <v>4873500</v>
      </c>
      <c r="S6" s="57">
        <f t="shared" si="6"/>
        <v>4873500</v>
      </c>
    </row>
    <row r="7" spans="1:19" s="4" customFormat="1" ht="21.75" thickBot="1" x14ac:dyDescent="0.3">
      <c r="A7" s="52" t="s">
        <v>17</v>
      </c>
      <c r="B7" s="52" t="s">
        <v>27</v>
      </c>
      <c r="C7" s="13">
        <v>100212</v>
      </c>
      <c r="D7" s="16" t="s">
        <v>128</v>
      </c>
      <c r="E7" s="12" t="s">
        <v>29</v>
      </c>
      <c r="F7" s="47"/>
      <c r="G7" s="8"/>
      <c r="H7" s="8"/>
      <c r="I7" s="8"/>
      <c r="J7" s="9">
        <v>1.5</v>
      </c>
      <c r="K7" s="15">
        <v>1.5</v>
      </c>
      <c r="L7" s="10"/>
      <c r="M7" s="53">
        <f t="shared" si="0"/>
        <v>615000</v>
      </c>
      <c r="N7" s="54">
        <f t="shared" si="1"/>
        <v>2055000</v>
      </c>
      <c r="O7" s="55">
        <f t="shared" si="2"/>
        <v>2055000</v>
      </c>
      <c r="P7" s="56">
        <f t="shared" si="3"/>
        <v>2055000</v>
      </c>
      <c r="Q7" s="57">
        <f t="shared" si="4"/>
        <v>1624500</v>
      </c>
      <c r="R7" s="57">
        <f t="shared" si="5"/>
        <v>1624500</v>
      </c>
      <c r="S7" s="57">
        <f t="shared" si="6"/>
        <v>1624500</v>
      </c>
    </row>
    <row r="8" spans="1:19" s="4" customFormat="1" ht="42.75" thickBot="1" x14ac:dyDescent="0.3">
      <c r="A8" s="52" t="s">
        <v>17</v>
      </c>
      <c r="B8" s="52" t="s">
        <v>27</v>
      </c>
      <c r="C8" s="13">
        <v>100215</v>
      </c>
      <c r="D8" s="6"/>
      <c r="E8" s="12" t="s">
        <v>30</v>
      </c>
      <c r="F8" s="47"/>
      <c r="G8" s="8"/>
      <c r="H8" s="8"/>
      <c r="I8" s="8"/>
      <c r="J8" s="9">
        <v>3</v>
      </c>
      <c r="K8" s="15">
        <v>3</v>
      </c>
      <c r="L8" s="10"/>
      <c r="M8" s="53">
        <f t="shared" si="0"/>
        <v>1230000</v>
      </c>
      <c r="N8" s="54">
        <f t="shared" si="1"/>
        <v>4110000</v>
      </c>
      <c r="O8" s="55">
        <f t="shared" si="2"/>
        <v>4110000</v>
      </c>
      <c r="P8" s="56">
        <f t="shared" si="3"/>
        <v>4110000</v>
      </c>
      <c r="Q8" s="57">
        <f t="shared" si="4"/>
        <v>3249000</v>
      </c>
      <c r="R8" s="57">
        <f t="shared" si="5"/>
        <v>3249000</v>
      </c>
      <c r="S8" s="57">
        <f t="shared" si="6"/>
        <v>3249000</v>
      </c>
    </row>
    <row r="9" spans="1:19" s="4" customFormat="1" ht="42.75" thickBot="1" x14ac:dyDescent="0.3">
      <c r="A9" s="52" t="s">
        <v>17</v>
      </c>
      <c r="B9" s="52" t="s">
        <v>27</v>
      </c>
      <c r="C9" s="13">
        <v>100220</v>
      </c>
      <c r="D9" s="17" t="s">
        <v>129</v>
      </c>
      <c r="E9" s="12" t="s">
        <v>32</v>
      </c>
      <c r="F9" s="47"/>
      <c r="G9" s="8"/>
      <c r="H9" s="8"/>
      <c r="I9" s="8"/>
      <c r="J9" s="9">
        <v>1.5</v>
      </c>
      <c r="K9" s="15">
        <v>1.5</v>
      </c>
      <c r="L9" s="10"/>
      <c r="M9" s="53">
        <f t="shared" si="0"/>
        <v>615000</v>
      </c>
      <c r="N9" s="54">
        <f t="shared" si="1"/>
        <v>2055000</v>
      </c>
      <c r="O9" s="55">
        <f t="shared" si="2"/>
        <v>2055000</v>
      </c>
      <c r="P9" s="56">
        <f t="shared" si="3"/>
        <v>2055000</v>
      </c>
      <c r="Q9" s="57">
        <f t="shared" si="4"/>
        <v>1624500</v>
      </c>
      <c r="R9" s="57">
        <f t="shared" si="5"/>
        <v>1624500</v>
      </c>
      <c r="S9" s="57">
        <f t="shared" si="6"/>
        <v>1624500</v>
      </c>
    </row>
    <row r="10" spans="1:19" s="4" customFormat="1" ht="21.75" thickBot="1" x14ac:dyDescent="0.3">
      <c r="A10" s="52" t="s">
        <v>17</v>
      </c>
      <c r="B10" s="52" t="s">
        <v>27</v>
      </c>
      <c r="C10" s="13">
        <v>100225</v>
      </c>
      <c r="D10" s="6"/>
      <c r="E10" s="12" t="s">
        <v>33</v>
      </c>
      <c r="F10" s="47"/>
      <c r="G10" s="8"/>
      <c r="H10" s="8"/>
      <c r="I10" s="8"/>
      <c r="J10" s="9">
        <v>4</v>
      </c>
      <c r="K10" s="15">
        <v>4</v>
      </c>
      <c r="L10" s="10"/>
      <c r="M10" s="53">
        <f t="shared" si="0"/>
        <v>1640000</v>
      </c>
      <c r="N10" s="54">
        <f t="shared" si="1"/>
        <v>5480000</v>
      </c>
      <c r="O10" s="55">
        <f t="shared" si="2"/>
        <v>5480000</v>
      </c>
      <c r="P10" s="56">
        <f t="shared" si="3"/>
        <v>5480000</v>
      </c>
      <c r="Q10" s="57">
        <f t="shared" si="4"/>
        <v>4332000</v>
      </c>
      <c r="R10" s="57">
        <f t="shared" si="5"/>
        <v>4332000</v>
      </c>
      <c r="S10" s="57">
        <f t="shared" si="6"/>
        <v>4332000</v>
      </c>
    </row>
    <row r="11" spans="1:19" s="4" customFormat="1" ht="84.75" thickBot="1" x14ac:dyDescent="0.3">
      <c r="A11" s="52" t="s">
        <v>17</v>
      </c>
      <c r="B11" s="52" t="s">
        <v>27</v>
      </c>
      <c r="C11" s="13">
        <v>100230</v>
      </c>
      <c r="D11" s="17" t="s">
        <v>129</v>
      </c>
      <c r="E11" s="12" t="s">
        <v>34</v>
      </c>
      <c r="F11" s="47"/>
      <c r="G11" s="8"/>
      <c r="H11" s="8" t="s">
        <v>35</v>
      </c>
      <c r="I11" s="8"/>
      <c r="J11" s="9">
        <v>2</v>
      </c>
      <c r="K11" s="15">
        <v>2</v>
      </c>
      <c r="L11" s="10"/>
      <c r="M11" s="53">
        <f t="shared" si="0"/>
        <v>820000</v>
      </c>
      <c r="N11" s="54">
        <f t="shared" si="1"/>
        <v>2740000</v>
      </c>
      <c r="O11" s="55">
        <f t="shared" si="2"/>
        <v>2740000</v>
      </c>
      <c r="P11" s="56">
        <f t="shared" si="3"/>
        <v>2740000</v>
      </c>
      <c r="Q11" s="57">
        <f t="shared" si="4"/>
        <v>2166000</v>
      </c>
      <c r="R11" s="57">
        <f t="shared" si="5"/>
        <v>2166000</v>
      </c>
      <c r="S11" s="57">
        <f t="shared" si="6"/>
        <v>2166000</v>
      </c>
    </row>
    <row r="12" spans="1:19" s="4" customFormat="1" ht="42.75" thickBot="1" x14ac:dyDescent="0.3">
      <c r="A12" s="52" t="s">
        <v>17</v>
      </c>
      <c r="B12" s="52" t="s">
        <v>27</v>
      </c>
      <c r="C12" s="13">
        <v>100506</v>
      </c>
      <c r="D12" s="6"/>
      <c r="E12" s="12" t="s">
        <v>36</v>
      </c>
      <c r="F12" s="47" t="s">
        <v>130</v>
      </c>
      <c r="G12" s="8"/>
      <c r="H12" s="8"/>
      <c r="I12" s="8" t="s">
        <v>37</v>
      </c>
      <c r="J12" s="9">
        <v>1</v>
      </c>
      <c r="K12" s="15">
        <v>1</v>
      </c>
      <c r="L12" s="10"/>
      <c r="M12" s="53">
        <f t="shared" si="0"/>
        <v>410000</v>
      </c>
      <c r="N12" s="54">
        <f t="shared" si="1"/>
        <v>1370000</v>
      </c>
      <c r="O12" s="55">
        <f t="shared" si="2"/>
        <v>1370000</v>
      </c>
      <c r="P12" s="56">
        <f t="shared" si="3"/>
        <v>1370000</v>
      </c>
      <c r="Q12" s="57">
        <f t="shared" si="4"/>
        <v>1083000</v>
      </c>
      <c r="R12" s="57">
        <f t="shared" si="5"/>
        <v>1083000</v>
      </c>
      <c r="S12" s="57">
        <f t="shared" si="6"/>
        <v>1083000</v>
      </c>
    </row>
    <row r="13" spans="1:19" s="4" customFormat="1" ht="42.75" thickBot="1" x14ac:dyDescent="0.3">
      <c r="A13" s="52" t="s">
        <v>17</v>
      </c>
      <c r="B13" s="52" t="s">
        <v>27</v>
      </c>
      <c r="C13" s="13">
        <v>100507</v>
      </c>
      <c r="D13" s="6"/>
      <c r="E13" s="12" t="s">
        <v>38</v>
      </c>
      <c r="F13" s="47" t="s">
        <v>130</v>
      </c>
      <c r="G13" s="8"/>
      <c r="H13" s="8"/>
      <c r="I13" s="8" t="s">
        <v>37</v>
      </c>
      <c r="J13" s="9">
        <v>1.5</v>
      </c>
      <c r="K13" s="15">
        <v>1.5</v>
      </c>
      <c r="L13" s="10"/>
      <c r="M13" s="53">
        <f t="shared" si="0"/>
        <v>615000</v>
      </c>
      <c r="N13" s="54">
        <f t="shared" si="1"/>
        <v>2055000</v>
      </c>
      <c r="O13" s="55">
        <f t="shared" si="2"/>
        <v>2055000</v>
      </c>
      <c r="P13" s="56">
        <f t="shared" si="3"/>
        <v>2055000</v>
      </c>
      <c r="Q13" s="57">
        <f t="shared" si="4"/>
        <v>1624500</v>
      </c>
      <c r="R13" s="57">
        <f t="shared" si="5"/>
        <v>1624500</v>
      </c>
      <c r="S13" s="57">
        <f t="shared" si="6"/>
        <v>1624500</v>
      </c>
    </row>
    <row r="14" spans="1:19" s="4" customFormat="1" ht="42.75" thickBot="1" x14ac:dyDescent="0.3">
      <c r="A14" s="52" t="s">
        <v>17</v>
      </c>
      <c r="B14" s="52" t="s">
        <v>39</v>
      </c>
      <c r="C14" s="13">
        <v>100510</v>
      </c>
      <c r="D14" s="6"/>
      <c r="E14" s="12" t="s">
        <v>131</v>
      </c>
      <c r="F14" s="47"/>
      <c r="G14" s="8"/>
      <c r="H14" s="8"/>
      <c r="I14" s="8" t="s">
        <v>37</v>
      </c>
      <c r="J14" s="9">
        <v>3.5</v>
      </c>
      <c r="K14" s="15">
        <v>3.5</v>
      </c>
      <c r="L14" s="10"/>
      <c r="M14" s="53">
        <f t="shared" si="0"/>
        <v>1435000</v>
      </c>
      <c r="N14" s="54">
        <f t="shared" si="1"/>
        <v>4795000</v>
      </c>
      <c r="O14" s="55">
        <f t="shared" si="2"/>
        <v>4795000</v>
      </c>
      <c r="P14" s="56">
        <f t="shared" si="3"/>
        <v>4795000</v>
      </c>
      <c r="Q14" s="57">
        <f t="shared" si="4"/>
        <v>3790500</v>
      </c>
      <c r="R14" s="57">
        <f t="shared" si="5"/>
        <v>3790500</v>
      </c>
      <c r="S14" s="57">
        <f t="shared" si="6"/>
        <v>3790500</v>
      </c>
    </row>
    <row r="15" spans="1:19" s="4" customFormat="1" ht="42.75" thickBot="1" x14ac:dyDescent="0.3">
      <c r="A15" s="52" t="s">
        <v>17</v>
      </c>
      <c r="B15" s="52" t="s">
        <v>39</v>
      </c>
      <c r="C15" s="13">
        <v>100511</v>
      </c>
      <c r="D15" s="6"/>
      <c r="E15" s="12" t="s">
        <v>40</v>
      </c>
      <c r="F15" s="47" t="s">
        <v>132</v>
      </c>
      <c r="G15" s="8"/>
      <c r="H15" s="8"/>
      <c r="I15" s="8" t="s">
        <v>37</v>
      </c>
      <c r="J15" s="9">
        <v>0.5</v>
      </c>
      <c r="K15" s="15">
        <v>0.5</v>
      </c>
      <c r="L15" s="10"/>
      <c r="M15" s="53">
        <f t="shared" si="0"/>
        <v>205000</v>
      </c>
      <c r="N15" s="54">
        <f t="shared" si="1"/>
        <v>685000</v>
      </c>
      <c r="O15" s="55">
        <f t="shared" si="2"/>
        <v>685000</v>
      </c>
      <c r="P15" s="56">
        <f t="shared" si="3"/>
        <v>685000</v>
      </c>
      <c r="Q15" s="57">
        <f t="shared" si="4"/>
        <v>541500</v>
      </c>
      <c r="R15" s="57">
        <f t="shared" si="5"/>
        <v>541500</v>
      </c>
      <c r="S15" s="57">
        <f t="shared" si="6"/>
        <v>541500</v>
      </c>
    </row>
    <row r="16" spans="1:19" s="4" customFormat="1" ht="42.75" thickBot="1" x14ac:dyDescent="0.3">
      <c r="A16" s="52" t="s">
        <v>17</v>
      </c>
      <c r="B16" s="52" t="s">
        <v>42</v>
      </c>
      <c r="C16" s="13">
        <v>100512</v>
      </c>
      <c r="D16" s="6"/>
      <c r="E16" s="12" t="s">
        <v>41</v>
      </c>
      <c r="F16" s="47" t="s">
        <v>130</v>
      </c>
      <c r="G16" s="8" t="s">
        <v>20</v>
      </c>
      <c r="H16" s="8"/>
      <c r="I16" s="8"/>
      <c r="J16" s="9">
        <v>1</v>
      </c>
      <c r="K16" s="14">
        <v>1</v>
      </c>
      <c r="L16" s="10"/>
      <c r="M16" s="53">
        <f t="shared" si="0"/>
        <v>410000</v>
      </c>
      <c r="N16" s="54">
        <f t="shared" si="1"/>
        <v>1370000</v>
      </c>
      <c r="O16" s="55">
        <f t="shared" si="2"/>
        <v>1370000</v>
      </c>
      <c r="P16" s="56">
        <f t="shared" si="3"/>
        <v>1370000</v>
      </c>
      <c r="Q16" s="57">
        <f t="shared" si="4"/>
        <v>1083000</v>
      </c>
      <c r="R16" s="57">
        <f t="shared" si="5"/>
        <v>1083000</v>
      </c>
      <c r="S16" s="57">
        <f t="shared" si="6"/>
        <v>1083000</v>
      </c>
    </row>
    <row r="17" spans="1:19" s="4" customFormat="1" ht="42.75" thickBot="1" x14ac:dyDescent="0.3">
      <c r="A17" s="52" t="s">
        <v>17</v>
      </c>
      <c r="B17" s="52" t="s">
        <v>42</v>
      </c>
      <c r="C17" s="18">
        <v>100595</v>
      </c>
      <c r="D17" s="16" t="s">
        <v>128</v>
      </c>
      <c r="E17" s="12" t="s">
        <v>43</v>
      </c>
      <c r="F17" s="47" t="s">
        <v>44</v>
      </c>
      <c r="G17" s="8" t="s">
        <v>25</v>
      </c>
      <c r="H17" s="8"/>
      <c r="I17" s="8"/>
      <c r="J17" s="9">
        <v>4.8</v>
      </c>
      <c r="K17" s="9">
        <v>3.6</v>
      </c>
      <c r="L17" s="9">
        <v>1.2</v>
      </c>
      <c r="M17" s="53">
        <f t="shared" si="0"/>
        <v>2280000</v>
      </c>
      <c r="N17" s="54">
        <f t="shared" si="1"/>
        <v>10152000</v>
      </c>
      <c r="O17" s="55">
        <f t="shared" si="2"/>
        <v>7032000</v>
      </c>
      <c r="P17" s="56">
        <f t="shared" si="3"/>
        <v>9372000</v>
      </c>
      <c r="Q17" s="57">
        <f t="shared" si="4"/>
        <v>5436000</v>
      </c>
      <c r="R17" s="57">
        <f t="shared" si="5"/>
        <v>8556000</v>
      </c>
      <c r="S17" s="57">
        <f t="shared" si="6"/>
        <v>7776000</v>
      </c>
    </row>
    <row r="18" spans="1:19" s="4" customFormat="1" ht="42.75" thickBot="1" x14ac:dyDescent="0.3">
      <c r="A18" s="52" t="s">
        <v>17</v>
      </c>
      <c r="B18" s="52" t="s">
        <v>42</v>
      </c>
      <c r="C18" s="13">
        <v>100600</v>
      </c>
      <c r="D18" s="19"/>
      <c r="E18" s="12" t="s">
        <v>45</v>
      </c>
      <c r="F18" s="47" t="s">
        <v>133</v>
      </c>
      <c r="G18" s="8"/>
      <c r="H18" s="8"/>
      <c r="I18" s="8"/>
      <c r="J18" s="20">
        <v>4</v>
      </c>
      <c r="K18" s="9">
        <v>4</v>
      </c>
      <c r="L18" s="10"/>
      <c r="M18" s="53">
        <f t="shared" si="0"/>
        <v>1640000</v>
      </c>
      <c r="N18" s="54">
        <f t="shared" si="1"/>
        <v>5480000</v>
      </c>
      <c r="O18" s="55">
        <f t="shared" si="2"/>
        <v>5480000</v>
      </c>
      <c r="P18" s="56">
        <f t="shared" si="3"/>
        <v>5480000</v>
      </c>
      <c r="Q18" s="57">
        <f t="shared" si="4"/>
        <v>4332000</v>
      </c>
      <c r="R18" s="57">
        <f t="shared" si="5"/>
        <v>4332000</v>
      </c>
      <c r="S18" s="57">
        <f t="shared" si="6"/>
        <v>4332000</v>
      </c>
    </row>
    <row r="19" spans="1:19" s="4" customFormat="1" ht="21.75" thickBot="1" x14ac:dyDescent="0.3">
      <c r="A19" s="52" t="s">
        <v>46</v>
      </c>
      <c r="B19" s="52" t="s">
        <v>47</v>
      </c>
      <c r="C19" s="18">
        <v>204600</v>
      </c>
      <c r="D19" s="21"/>
      <c r="E19" s="12" t="s">
        <v>48</v>
      </c>
      <c r="F19" s="47"/>
      <c r="G19" s="8"/>
      <c r="H19" s="8"/>
      <c r="I19" s="8"/>
      <c r="J19" s="9">
        <v>2</v>
      </c>
      <c r="K19" s="9">
        <v>2</v>
      </c>
      <c r="L19" s="10"/>
      <c r="M19" s="53">
        <f t="shared" si="0"/>
        <v>820000</v>
      </c>
      <c r="N19" s="54">
        <f t="shared" si="1"/>
        <v>2740000</v>
      </c>
      <c r="O19" s="55">
        <f t="shared" si="2"/>
        <v>2740000</v>
      </c>
      <c r="P19" s="56">
        <f t="shared" si="3"/>
        <v>2740000</v>
      </c>
      <c r="Q19" s="57">
        <f t="shared" si="4"/>
        <v>2166000</v>
      </c>
      <c r="R19" s="57">
        <f t="shared" si="5"/>
        <v>2166000</v>
      </c>
      <c r="S19" s="57">
        <f t="shared" si="6"/>
        <v>2166000</v>
      </c>
    </row>
    <row r="20" spans="1:19" s="4" customFormat="1" ht="21.75" thickBot="1" x14ac:dyDescent="0.3">
      <c r="A20" s="52" t="s">
        <v>46</v>
      </c>
      <c r="B20" s="52" t="s">
        <v>47</v>
      </c>
      <c r="C20" s="18">
        <v>204605</v>
      </c>
      <c r="D20" s="21"/>
      <c r="E20" s="12" t="s">
        <v>49</v>
      </c>
      <c r="F20" s="47"/>
      <c r="G20" s="8"/>
      <c r="H20" s="8"/>
      <c r="I20" s="8"/>
      <c r="J20" s="9">
        <v>1.8</v>
      </c>
      <c r="K20" s="9">
        <v>1.8</v>
      </c>
      <c r="L20" s="10"/>
      <c r="M20" s="53">
        <f t="shared" si="0"/>
        <v>738000</v>
      </c>
      <c r="N20" s="54">
        <f t="shared" si="1"/>
        <v>2466000</v>
      </c>
      <c r="O20" s="55">
        <f t="shared" si="2"/>
        <v>2466000</v>
      </c>
      <c r="P20" s="56">
        <f t="shared" si="3"/>
        <v>2466000</v>
      </c>
      <c r="Q20" s="57">
        <f t="shared" si="4"/>
        <v>1949400</v>
      </c>
      <c r="R20" s="57">
        <f t="shared" si="5"/>
        <v>1949400</v>
      </c>
      <c r="S20" s="57">
        <f t="shared" si="6"/>
        <v>1949400</v>
      </c>
    </row>
    <row r="21" spans="1:19" s="4" customFormat="1" ht="21.75" thickBot="1" x14ac:dyDescent="0.3">
      <c r="A21" s="52" t="s">
        <v>46</v>
      </c>
      <c r="B21" s="52" t="s">
        <v>47</v>
      </c>
      <c r="C21" s="18">
        <v>204610</v>
      </c>
      <c r="D21" s="21"/>
      <c r="E21" s="12" t="s">
        <v>50</v>
      </c>
      <c r="F21" s="47"/>
      <c r="G21" s="8"/>
      <c r="H21" s="8"/>
      <c r="I21" s="8"/>
      <c r="J21" s="9">
        <v>2</v>
      </c>
      <c r="K21" s="9">
        <v>2</v>
      </c>
      <c r="L21" s="10"/>
      <c r="M21" s="53">
        <f t="shared" si="0"/>
        <v>820000</v>
      </c>
      <c r="N21" s="54">
        <f t="shared" si="1"/>
        <v>2740000</v>
      </c>
      <c r="O21" s="55">
        <f t="shared" si="2"/>
        <v>2740000</v>
      </c>
      <c r="P21" s="56">
        <f t="shared" si="3"/>
        <v>2740000</v>
      </c>
      <c r="Q21" s="57">
        <f t="shared" si="4"/>
        <v>2166000</v>
      </c>
      <c r="R21" s="57">
        <f t="shared" si="5"/>
        <v>2166000</v>
      </c>
      <c r="S21" s="57">
        <f t="shared" si="6"/>
        <v>2166000</v>
      </c>
    </row>
    <row r="22" spans="1:19" s="4" customFormat="1" ht="21.75" thickBot="1" x14ac:dyDescent="0.3">
      <c r="A22" s="52" t="s">
        <v>46</v>
      </c>
      <c r="B22" s="52" t="s">
        <v>47</v>
      </c>
      <c r="C22" s="18">
        <v>204620</v>
      </c>
      <c r="D22" s="21"/>
      <c r="E22" s="12" t="s">
        <v>51</v>
      </c>
      <c r="F22" s="47"/>
      <c r="G22" s="8"/>
      <c r="H22" s="8"/>
      <c r="I22" s="8"/>
      <c r="J22" s="9">
        <v>3</v>
      </c>
      <c r="K22" s="9">
        <v>3</v>
      </c>
      <c r="L22" s="10"/>
      <c r="M22" s="53">
        <f t="shared" si="0"/>
        <v>1230000</v>
      </c>
      <c r="N22" s="54">
        <f t="shared" si="1"/>
        <v>4110000</v>
      </c>
      <c r="O22" s="55">
        <f t="shared" si="2"/>
        <v>4110000</v>
      </c>
      <c r="P22" s="56">
        <f t="shared" si="3"/>
        <v>4110000</v>
      </c>
      <c r="Q22" s="57">
        <f t="shared" si="4"/>
        <v>3249000</v>
      </c>
      <c r="R22" s="57">
        <f t="shared" si="5"/>
        <v>3249000</v>
      </c>
      <c r="S22" s="57">
        <f t="shared" si="6"/>
        <v>3249000</v>
      </c>
    </row>
    <row r="23" spans="1:19" s="4" customFormat="1" ht="21.75" thickBot="1" x14ac:dyDescent="0.3">
      <c r="A23" s="52" t="s">
        <v>46</v>
      </c>
      <c r="B23" s="52" t="s">
        <v>47</v>
      </c>
      <c r="C23" s="18">
        <v>204625</v>
      </c>
      <c r="D23" s="21"/>
      <c r="E23" s="12" t="s">
        <v>52</v>
      </c>
      <c r="F23" s="47"/>
      <c r="G23" s="8"/>
      <c r="H23" s="8"/>
      <c r="I23" s="8"/>
      <c r="J23" s="9">
        <v>1.5</v>
      </c>
      <c r="K23" s="9">
        <v>1.5</v>
      </c>
      <c r="L23" s="10"/>
      <c r="M23" s="53">
        <f t="shared" si="0"/>
        <v>615000</v>
      </c>
      <c r="N23" s="54">
        <f t="shared" si="1"/>
        <v>2055000</v>
      </c>
      <c r="O23" s="55">
        <f t="shared" si="2"/>
        <v>2055000</v>
      </c>
      <c r="P23" s="56">
        <f t="shared" si="3"/>
        <v>2055000</v>
      </c>
      <c r="Q23" s="57">
        <f t="shared" si="4"/>
        <v>1624500</v>
      </c>
      <c r="R23" s="57">
        <f t="shared" si="5"/>
        <v>1624500</v>
      </c>
      <c r="S23" s="57">
        <f t="shared" si="6"/>
        <v>1624500</v>
      </c>
    </row>
    <row r="24" spans="1:19" s="4" customFormat="1" ht="21.75" thickBot="1" x14ac:dyDescent="0.3">
      <c r="A24" s="52" t="s">
        <v>46</v>
      </c>
      <c r="B24" s="52" t="s">
        <v>47</v>
      </c>
      <c r="C24" s="13">
        <v>204630</v>
      </c>
      <c r="D24" s="22"/>
      <c r="E24" s="12" t="s">
        <v>53</v>
      </c>
      <c r="F24" s="47"/>
      <c r="G24" s="8"/>
      <c r="H24" s="8"/>
      <c r="I24" s="8"/>
      <c r="J24" s="9">
        <v>1.5</v>
      </c>
      <c r="K24" s="9">
        <v>1.5</v>
      </c>
      <c r="L24" s="10"/>
      <c r="M24" s="53">
        <f t="shared" si="0"/>
        <v>615000</v>
      </c>
      <c r="N24" s="54">
        <f t="shared" si="1"/>
        <v>2055000</v>
      </c>
      <c r="O24" s="55">
        <f t="shared" si="2"/>
        <v>2055000</v>
      </c>
      <c r="P24" s="56">
        <f t="shared" si="3"/>
        <v>2055000</v>
      </c>
      <c r="Q24" s="57">
        <f t="shared" si="4"/>
        <v>1624500</v>
      </c>
      <c r="R24" s="57">
        <f t="shared" si="5"/>
        <v>1624500</v>
      </c>
      <c r="S24" s="57">
        <f t="shared" si="6"/>
        <v>1624500</v>
      </c>
    </row>
    <row r="25" spans="1:19" s="4" customFormat="1" ht="21.75" thickBot="1" x14ac:dyDescent="0.3">
      <c r="A25" s="52" t="s">
        <v>46</v>
      </c>
      <c r="B25" s="52" t="s">
        <v>47</v>
      </c>
      <c r="C25" s="18">
        <v>204635</v>
      </c>
      <c r="D25" s="21"/>
      <c r="E25" s="12" t="s">
        <v>54</v>
      </c>
      <c r="F25" s="47"/>
      <c r="G25" s="8"/>
      <c r="H25" s="8"/>
      <c r="I25" s="8"/>
      <c r="J25" s="9">
        <v>2.5</v>
      </c>
      <c r="K25" s="9">
        <v>2.5</v>
      </c>
      <c r="L25" s="10"/>
      <c r="M25" s="53">
        <f t="shared" si="0"/>
        <v>1025000</v>
      </c>
      <c r="N25" s="54">
        <f t="shared" si="1"/>
        <v>3425000</v>
      </c>
      <c r="O25" s="55">
        <f t="shared" si="2"/>
        <v>3425000</v>
      </c>
      <c r="P25" s="56">
        <f t="shared" si="3"/>
        <v>3425000</v>
      </c>
      <c r="Q25" s="57">
        <f t="shared" si="4"/>
        <v>2707500</v>
      </c>
      <c r="R25" s="57">
        <f t="shared" si="5"/>
        <v>2707500</v>
      </c>
      <c r="S25" s="57">
        <f t="shared" si="6"/>
        <v>2707500</v>
      </c>
    </row>
    <row r="26" spans="1:19" s="4" customFormat="1" ht="21.75" thickBot="1" x14ac:dyDescent="0.3">
      <c r="A26" s="52" t="s">
        <v>46</v>
      </c>
      <c r="B26" s="52" t="s">
        <v>47</v>
      </c>
      <c r="C26" s="18">
        <v>204640</v>
      </c>
      <c r="D26" s="21"/>
      <c r="E26" s="12" t="s">
        <v>55</v>
      </c>
      <c r="F26" s="47"/>
      <c r="G26" s="8"/>
      <c r="H26" s="8"/>
      <c r="I26" s="8"/>
      <c r="J26" s="9">
        <v>3</v>
      </c>
      <c r="K26" s="9">
        <v>3</v>
      </c>
      <c r="L26" s="10"/>
      <c r="M26" s="53">
        <f t="shared" si="0"/>
        <v>1230000</v>
      </c>
      <c r="N26" s="54">
        <f t="shared" si="1"/>
        <v>4110000</v>
      </c>
      <c r="O26" s="55">
        <f t="shared" si="2"/>
        <v>4110000</v>
      </c>
      <c r="P26" s="56">
        <f t="shared" si="3"/>
        <v>4110000</v>
      </c>
      <c r="Q26" s="57">
        <f t="shared" si="4"/>
        <v>3249000</v>
      </c>
      <c r="R26" s="57">
        <f t="shared" si="5"/>
        <v>3249000</v>
      </c>
      <c r="S26" s="57">
        <f t="shared" si="6"/>
        <v>3249000</v>
      </c>
    </row>
    <row r="27" spans="1:19" s="4" customFormat="1" ht="21.75" thickBot="1" x14ac:dyDescent="0.3">
      <c r="A27" s="52" t="s">
        <v>46</v>
      </c>
      <c r="B27" s="52" t="s">
        <v>47</v>
      </c>
      <c r="C27" s="18">
        <v>204645</v>
      </c>
      <c r="D27" s="21"/>
      <c r="E27" s="12" t="s">
        <v>56</v>
      </c>
      <c r="F27" s="47"/>
      <c r="G27" s="8"/>
      <c r="H27" s="8"/>
      <c r="I27" s="8"/>
      <c r="J27" s="9">
        <v>1.5</v>
      </c>
      <c r="K27" s="9">
        <v>1.5</v>
      </c>
      <c r="L27" s="10"/>
      <c r="M27" s="53">
        <f t="shared" si="0"/>
        <v>615000</v>
      </c>
      <c r="N27" s="54">
        <f t="shared" si="1"/>
        <v>2055000</v>
      </c>
      <c r="O27" s="55">
        <f t="shared" si="2"/>
        <v>2055000</v>
      </c>
      <c r="P27" s="56">
        <f t="shared" si="3"/>
        <v>2055000</v>
      </c>
      <c r="Q27" s="57">
        <f t="shared" si="4"/>
        <v>1624500</v>
      </c>
      <c r="R27" s="57">
        <f t="shared" si="5"/>
        <v>1624500</v>
      </c>
      <c r="S27" s="57">
        <f t="shared" si="6"/>
        <v>1624500</v>
      </c>
    </row>
    <row r="28" spans="1:19" s="4" customFormat="1" ht="21.75" thickBot="1" x14ac:dyDescent="0.3">
      <c r="A28" s="52" t="s">
        <v>46</v>
      </c>
      <c r="B28" s="52" t="s">
        <v>47</v>
      </c>
      <c r="C28" s="18">
        <v>204650</v>
      </c>
      <c r="D28" s="23"/>
      <c r="E28" s="12" t="s">
        <v>57</v>
      </c>
      <c r="F28" s="47"/>
      <c r="G28" s="8"/>
      <c r="H28" s="8"/>
      <c r="I28" s="8"/>
      <c r="J28" s="9">
        <v>1.5</v>
      </c>
      <c r="K28" s="9">
        <v>1.5</v>
      </c>
      <c r="L28" s="10"/>
      <c r="M28" s="53">
        <f t="shared" si="0"/>
        <v>615000</v>
      </c>
      <c r="N28" s="54">
        <f t="shared" si="1"/>
        <v>2055000</v>
      </c>
      <c r="O28" s="55">
        <f t="shared" si="2"/>
        <v>2055000</v>
      </c>
      <c r="P28" s="56">
        <f t="shared" si="3"/>
        <v>2055000</v>
      </c>
      <c r="Q28" s="57">
        <f t="shared" si="4"/>
        <v>1624500</v>
      </c>
      <c r="R28" s="57">
        <f t="shared" si="5"/>
        <v>1624500</v>
      </c>
      <c r="S28" s="57">
        <f t="shared" si="6"/>
        <v>1624500</v>
      </c>
    </row>
    <row r="29" spans="1:19" s="4" customFormat="1" ht="21.75" thickBot="1" x14ac:dyDescent="0.3">
      <c r="A29" s="52" t="s">
        <v>46</v>
      </c>
      <c r="B29" s="52" t="s">
        <v>47</v>
      </c>
      <c r="C29" s="18">
        <v>204655</v>
      </c>
      <c r="D29" s="23"/>
      <c r="E29" s="12" t="s">
        <v>58</v>
      </c>
      <c r="F29" s="47"/>
      <c r="G29" s="8"/>
      <c r="H29" s="8"/>
      <c r="I29" s="8"/>
      <c r="J29" s="9">
        <v>1.5</v>
      </c>
      <c r="K29" s="9">
        <v>1.5</v>
      </c>
      <c r="L29" s="10"/>
      <c r="M29" s="53">
        <f t="shared" si="0"/>
        <v>615000</v>
      </c>
      <c r="N29" s="54">
        <f t="shared" si="1"/>
        <v>2055000</v>
      </c>
      <c r="O29" s="55">
        <f t="shared" si="2"/>
        <v>2055000</v>
      </c>
      <c r="P29" s="56">
        <f t="shared" si="3"/>
        <v>2055000</v>
      </c>
      <c r="Q29" s="57">
        <f t="shared" si="4"/>
        <v>1624500</v>
      </c>
      <c r="R29" s="57">
        <f t="shared" si="5"/>
        <v>1624500</v>
      </c>
      <c r="S29" s="57">
        <f t="shared" si="6"/>
        <v>1624500</v>
      </c>
    </row>
    <row r="30" spans="1:19" s="4" customFormat="1" ht="21.75" thickBot="1" x14ac:dyDescent="0.3">
      <c r="A30" s="52" t="s">
        <v>59</v>
      </c>
      <c r="B30" s="52" t="s">
        <v>60</v>
      </c>
      <c r="C30" s="13">
        <v>300055</v>
      </c>
      <c r="D30" s="19"/>
      <c r="E30" s="12" t="s">
        <v>61</v>
      </c>
      <c r="F30" s="47"/>
      <c r="G30" s="8"/>
      <c r="H30" s="8"/>
      <c r="I30" s="8"/>
      <c r="J30" s="9">
        <v>3</v>
      </c>
      <c r="K30" s="9">
        <v>3</v>
      </c>
      <c r="L30" s="10"/>
      <c r="M30" s="53">
        <f t="shared" si="0"/>
        <v>1230000</v>
      </c>
      <c r="N30" s="54">
        <f t="shared" si="1"/>
        <v>4110000</v>
      </c>
      <c r="O30" s="55">
        <f t="shared" si="2"/>
        <v>4110000</v>
      </c>
      <c r="P30" s="56">
        <f t="shared" si="3"/>
        <v>4110000</v>
      </c>
      <c r="Q30" s="57">
        <f t="shared" si="4"/>
        <v>3249000</v>
      </c>
      <c r="R30" s="57">
        <f t="shared" si="5"/>
        <v>3249000</v>
      </c>
      <c r="S30" s="57">
        <f t="shared" si="6"/>
        <v>3249000</v>
      </c>
    </row>
    <row r="31" spans="1:19" s="4" customFormat="1" ht="21.75" thickBot="1" x14ac:dyDescent="0.3">
      <c r="A31" s="52" t="s">
        <v>59</v>
      </c>
      <c r="B31" s="52" t="s">
        <v>60</v>
      </c>
      <c r="C31" s="18">
        <v>300130</v>
      </c>
      <c r="D31" s="21"/>
      <c r="E31" s="12" t="s">
        <v>62</v>
      </c>
      <c r="F31" s="47"/>
      <c r="G31" s="8"/>
      <c r="H31" s="8"/>
      <c r="I31" s="8"/>
      <c r="J31" s="9">
        <v>3.3</v>
      </c>
      <c r="K31" s="9">
        <v>3.3</v>
      </c>
      <c r="L31" s="10"/>
      <c r="M31" s="53">
        <f t="shared" si="0"/>
        <v>1353000</v>
      </c>
      <c r="N31" s="54">
        <f t="shared" si="1"/>
        <v>4521000</v>
      </c>
      <c r="O31" s="55">
        <f t="shared" si="2"/>
        <v>4521000</v>
      </c>
      <c r="P31" s="56">
        <f t="shared" si="3"/>
        <v>4521000</v>
      </c>
      <c r="Q31" s="57">
        <f t="shared" si="4"/>
        <v>3573900</v>
      </c>
      <c r="R31" s="57">
        <f t="shared" si="5"/>
        <v>3573900</v>
      </c>
      <c r="S31" s="57">
        <f t="shared" si="6"/>
        <v>3573900</v>
      </c>
    </row>
    <row r="32" spans="1:19" s="4" customFormat="1" ht="42.75" thickBot="1" x14ac:dyDescent="0.3">
      <c r="A32" s="52" t="s">
        <v>63</v>
      </c>
      <c r="B32" s="52" t="s">
        <v>64</v>
      </c>
      <c r="C32" s="13">
        <v>500440</v>
      </c>
      <c r="D32" s="19"/>
      <c r="E32" s="12" t="s">
        <v>65</v>
      </c>
      <c r="F32" s="47"/>
      <c r="G32" s="8"/>
      <c r="H32" s="8"/>
      <c r="I32" s="8"/>
      <c r="J32" s="9">
        <v>1</v>
      </c>
      <c r="K32" s="9">
        <v>1</v>
      </c>
      <c r="L32" s="10"/>
      <c r="M32" s="53">
        <f t="shared" si="0"/>
        <v>410000</v>
      </c>
      <c r="N32" s="54">
        <f t="shared" si="1"/>
        <v>1370000</v>
      </c>
      <c r="O32" s="55">
        <f t="shared" si="2"/>
        <v>1370000</v>
      </c>
      <c r="P32" s="56">
        <f t="shared" si="3"/>
        <v>1370000</v>
      </c>
      <c r="Q32" s="57">
        <f t="shared" si="4"/>
        <v>1083000</v>
      </c>
      <c r="R32" s="57">
        <f t="shared" si="5"/>
        <v>1083000</v>
      </c>
      <c r="S32" s="57">
        <f t="shared" si="6"/>
        <v>1083000</v>
      </c>
    </row>
    <row r="33" spans="1:19" s="4" customFormat="1" ht="21.75" thickBot="1" x14ac:dyDescent="0.3">
      <c r="A33" s="52" t="s">
        <v>63</v>
      </c>
      <c r="B33" s="52" t="s">
        <v>64</v>
      </c>
      <c r="C33" s="13">
        <v>500445</v>
      </c>
      <c r="D33" s="19"/>
      <c r="E33" s="12" t="s">
        <v>66</v>
      </c>
      <c r="F33" s="47"/>
      <c r="G33" s="8"/>
      <c r="H33" s="8"/>
      <c r="I33" s="8"/>
      <c r="J33" s="9">
        <v>0.5</v>
      </c>
      <c r="K33" s="9">
        <v>0.5</v>
      </c>
      <c r="L33" s="10"/>
      <c r="M33" s="53">
        <f t="shared" si="0"/>
        <v>205000</v>
      </c>
      <c r="N33" s="54">
        <f t="shared" si="1"/>
        <v>685000</v>
      </c>
      <c r="O33" s="55">
        <f t="shared" si="2"/>
        <v>685000</v>
      </c>
      <c r="P33" s="56">
        <f t="shared" si="3"/>
        <v>685000</v>
      </c>
      <c r="Q33" s="57">
        <f t="shared" si="4"/>
        <v>541500</v>
      </c>
      <c r="R33" s="57">
        <f t="shared" si="5"/>
        <v>541500</v>
      </c>
      <c r="S33" s="57">
        <f t="shared" si="6"/>
        <v>541500</v>
      </c>
    </row>
    <row r="34" spans="1:19" s="4" customFormat="1" ht="21.75" thickBot="1" x14ac:dyDescent="0.3">
      <c r="A34" s="52" t="s">
        <v>63</v>
      </c>
      <c r="B34" s="52" t="s">
        <v>64</v>
      </c>
      <c r="C34" s="13">
        <v>500447</v>
      </c>
      <c r="D34" s="19"/>
      <c r="E34" s="12" t="s">
        <v>67</v>
      </c>
      <c r="F34" s="47"/>
      <c r="G34" s="8"/>
      <c r="H34" s="8"/>
      <c r="I34" s="8"/>
      <c r="J34" s="9">
        <v>1</v>
      </c>
      <c r="K34" s="9">
        <v>1</v>
      </c>
      <c r="L34" s="10"/>
      <c r="M34" s="53">
        <f t="shared" si="0"/>
        <v>410000</v>
      </c>
      <c r="N34" s="54">
        <f t="shared" si="1"/>
        <v>1370000</v>
      </c>
      <c r="O34" s="55">
        <f t="shared" si="2"/>
        <v>1370000</v>
      </c>
      <c r="P34" s="56">
        <f t="shared" si="3"/>
        <v>1370000</v>
      </c>
      <c r="Q34" s="57">
        <f t="shared" si="4"/>
        <v>1083000</v>
      </c>
      <c r="R34" s="57">
        <f t="shared" si="5"/>
        <v>1083000</v>
      </c>
      <c r="S34" s="57">
        <f t="shared" si="6"/>
        <v>1083000</v>
      </c>
    </row>
    <row r="35" spans="1:19" s="4" customFormat="1" ht="42.75" thickBot="1" x14ac:dyDescent="0.3">
      <c r="A35" s="52" t="s">
        <v>68</v>
      </c>
      <c r="B35" s="52" t="s">
        <v>69</v>
      </c>
      <c r="C35" s="13">
        <v>500955</v>
      </c>
      <c r="D35" s="19"/>
      <c r="E35" s="12" t="s">
        <v>70</v>
      </c>
      <c r="F35" s="47" t="s">
        <v>134</v>
      </c>
      <c r="G35" s="8"/>
      <c r="H35" s="8"/>
      <c r="I35" s="8"/>
      <c r="J35" s="9">
        <v>10</v>
      </c>
      <c r="K35" s="9">
        <v>10</v>
      </c>
      <c r="L35" s="10"/>
      <c r="M35" s="53">
        <f t="shared" si="0"/>
        <v>4100000</v>
      </c>
      <c r="N35" s="54">
        <f t="shared" si="1"/>
        <v>13700000</v>
      </c>
      <c r="O35" s="55">
        <f t="shared" si="2"/>
        <v>13700000</v>
      </c>
      <c r="P35" s="56">
        <f t="shared" si="3"/>
        <v>13700000</v>
      </c>
      <c r="Q35" s="57">
        <f t="shared" si="4"/>
        <v>10830000</v>
      </c>
      <c r="R35" s="57">
        <f t="shared" si="5"/>
        <v>10830000</v>
      </c>
      <c r="S35" s="57">
        <f t="shared" si="6"/>
        <v>10830000</v>
      </c>
    </row>
    <row r="36" spans="1:19" s="4" customFormat="1" ht="42.75" thickBot="1" x14ac:dyDescent="0.3">
      <c r="A36" s="52" t="s">
        <v>71</v>
      </c>
      <c r="B36" s="52" t="s">
        <v>72</v>
      </c>
      <c r="C36" s="18">
        <v>501790</v>
      </c>
      <c r="D36" s="19"/>
      <c r="E36" s="12" t="s">
        <v>73</v>
      </c>
      <c r="F36" s="47"/>
      <c r="G36" s="8"/>
      <c r="H36" s="8"/>
      <c r="I36" s="8"/>
      <c r="J36" s="9">
        <v>1.5</v>
      </c>
      <c r="K36" s="9">
        <v>1.5</v>
      </c>
      <c r="L36" s="10"/>
      <c r="M36" s="53">
        <f t="shared" si="0"/>
        <v>615000</v>
      </c>
      <c r="N36" s="54">
        <f t="shared" si="1"/>
        <v>2055000</v>
      </c>
      <c r="O36" s="55">
        <f t="shared" si="2"/>
        <v>2055000</v>
      </c>
      <c r="P36" s="56">
        <f t="shared" si="3"/>
        <v>2055000</v>
      </c>
      <c r="Q36" s="57">
        <f t="shared" si="4"/>
        <v>1624500</v>
      </c>
      <c r="R36" s="57">
        <f t="shared" si="5"/>
        <v>1624500</v>
      </c>
      <c r="S36" s="57">
        <f t="shared" si="6"/>
        <v>1624500</v>
      </c>
    </row>
    <row r="37" spans="1:19" s="4" customFormat="1" ht="21.75" thickBot="1" x14ac:dyDescent="0.3">
      <c r="A37" s="52" t="s">
        <v>71</v>
      </c>
      <c r="B37" s="52" t="s">
        <v>72</v>
      </c>
      <c r="C37" s="13">
        <v>501792</v>
      </c>
      <c r="D37" s="19"/>
      <c r="E37" s="12" t="s">
        <v>74</v>
      </c>
      <c r="F37" s="47"/>
      <c r="G37" s="8"/>
      <c r="H37" s="8"/>
      <c r="I37" s="8"/>
      <c r="J37" s="9">
        <v>0.75</v>
      </c>
      <c r="K37" s="9">
        <v>0.75</v>
      </c>
      <c r="L37" s="10"/>
      <c r="M37" s="53">
        <f t="shared" si="0"/>
        <v>307500</v>
      </c>
      <c r="N37" s="54">
        <f t="shared" si="1"/>
        <v>1027500</v>
      </c>
      <c r="O37" s="55">
        <f t="shared" si="2"/>
        <v>1027500</v>
      </c>
      <c r="P37" s="56">
        <f t="shared" si="3"/>
        <v>1027500</v>
      </c>
      <c r="Q37" s="57">
        <f t="shared" si="4"/>
        <v>812250</v>
      </c>
      <c r="R37" s="57">
        <f t="shared" si="5"/>
        <v>812250</v>
      </c>
      <c r="S37" s="57">
        <f t="shared" si="6"/>
        <v>812250</v>
      </c>
    </row>
    <row r="38" spans="1:19" s="4" customFormat="1" ht="21.75" thickBot="1" x14ac:dyDescent="0.3">
      <c r="A38" s="52" t="s">
        <v>71</v>
      </c>
      <c r="B38" s="52" t="s">
        <v>72</v>
      </c>
      <c r="C38" s="18">
        <v>501860</v>
      </c>
      <c r="D38" s="16" t="s">
        <v>128</v>
      </c>
      <c r="E38" s="12" t="s">
        <v>75</v>
      </c>
      <c r="F38" s="47"/>
      <c r="G38" s="8" t="s">
        <v>25</v>
      </c>
      <c r="H38" s="8"/>
      <c r="I38" s="8"/>
      <c r="J38" s="9">
        <v>2</v>
      </c>
      <c r="K38" s="9">
        <v>2</v>
      </c>
      <c r="L38" s="10"/>
      <c r="M38" s="53">
        <f t="shared" si="0"/>
        <v>820000</v>
      </c>
      <c r="N38" s="54">
        <f t="shared" si="1"/>
        <v>2740000</v>
      </c>
      <c r="O38" s="55">
        <f t="shared" si="2"/>
        <v>2740000</v>
      </c>
      <c r="P38" s="56">
        <f t="shared" si="3"/>
        <v>2740000</v>
      </c>
      <c r="Q38" s="57">
        <f t="shared" si="4"/>
        <v>2166000</v>
      </c>
      <c r="R38" s="57">
        <f t="shared" si="5"/>
        <v>2166000</v>
      </c>
      <c r="S38" s="57">
        <f t="shared" si="6"/>
        <v>2166000</v>
      </c>
    </row>
    <row r="39" spans="1:19" s="4" customFormat="1" ht="21.75" thickBot="1" x14ac:dyDescent="0.3">
      <c r="A39" s="52" t="s">
        <v>71</v>
      </c>
      <c r="B39" s="52" t="s">
        <v>72</v>
      </c>
      <c r="C39" s="18">
        <v>501865</v>
      </c>
      <c r="D39" s="19"/>
      <c r="E39" s="12" t="s">
        <v>76</v>
      </c>
      <c r="F39" s="47"/>
      <c r="G39" s="8"/>
      <c r="H39" s="8"/>
      <c r="I39" s="8"/>
      <c r="J39" s="9">
        <v>1</v>
      </c>
      <c r="K39" s="9">
        <v>1</v>
      </c>
      <c r="L39" s="10"/>
      <c r="M39" s="53">
        <f t="shared" si="0"/>
        <v>410000</v>
      </c>
      <c r="N39" s="54">
        <f t="shared" si="1"/>
        <v>1370000</v>
      </c>
      <c r="O39" s="55">
        <f t="shared" si="2"/>
        <v>1370000</v>
      </c>
      <c r="P39" s="56">
        <f t="shared" si="3"/>
        <v>1370000</v>
      </c>
      <c r="Q39" s="57">
        <f t="shared" si="4"/>
        <v>1083000</v>
      </c>
      <c r="R39" s="57">
        <f t="shared" si="5"/>
        <v>1083000</v>
      </c>
      <c r="S39" s="57">
        <f t="shared" si="6"/>
        <v>1083000</v>
      </c>
    </row>
    <row r="40" spans="1:19" s="4" customFormat="1" ht="21.75" thickBot="1" x14ac:dyDescent="0.3">
      <c r="A40" s="52" t="s">
        <v>77</v>
      </c>
      <c r="B40" s="52" t="s">
        <v>78</v>
      </c>
      <c r="C40" s="18">
        <v>502085</v>
      </c>
      <c r="D40" s="19"/>
      <c r="E40" s="12" t="s">
        <v>79</v>
      </c>
      <c r="F40" s="47"/>
      <c r="G40" s="8"/>
      <c r="H40" s="8"/>
      <c r="I40" s="8"/>
      <c r="J40" s="9">
        <v>3.4000000000000004</v>
      </c>
      <c r="K40" s="9">
        <v>1.3</v>
      </c>
      <c r="L40" s="9">
        <v>2.1</v>
      </c>
      <c r="M40" s="53">
        <f t="shared" si="0"/>
        <v>1940000</v>
      </c>
      <c r="N40" s="54">
        <f t="shared" si="1"/>
        <v>10916000</v>
      </c>
      <c r="O40" s="55">
        <f t="shared" si="2"/>
        <v>5456000</v>
      </c>
      <c r="P40" s="56">
        <f t="shared" si="3"/>
        <v>9551000</v>
      </c>
      <c r="Q40" s="57">
        <f t="shared" si="4"/>
        <v>4098000</v>
      </c>
      <c r="R40" s="57">
        <f t="shared" si="5"/>
        <v>9558000</v>
      </c>
      <c r="S40" s="57">
        <f t="shared" si="6"/>
        <v>8193000</v>
      </c>
    </row>
    <row r="41" spans="1:19" s="4" customFormat="1" ht="42.75" thickBot="1" x14ac:dyDescent="0.3">
      <c r="A41" s="52" t="s">
        <v>80</v>
      </c>
      <c r="B41" s="52" t="s">
        <v>81</v>
      </c>
      <c r="C41" s="24">
        <v>601925</v>
      </c>
      <c r="D41" s="25"/>
      <c r="E41" s="12" t="s">
        <v>82</v>
      </c>
      <c r="F41" s="47"/>
      <c r="G41" s="8"/>
      <c r="H41" s="8"/>
      <c r="I41" s="8"/>
      <c r="J41" s="9">
        <v>3</v>
      </c>
      <c r="K41" s="26">
        <v>3</v>
      </c>
      <c r="L41" s="10"/>
      <c r="M41" s="53">
        <f t="shared" si="0"/>
        <v>1230000</v>
      </c>
      <c r="N41" s="54">
        <f t="shared" si="1"/>
        <v>4110000</v>
      </c>
      <c r="O41" s="55">
        <f t="shared" si="2"/>
        <v>4110000</v>
      </c>
      <c r="P41" s="56">
        <f t="shared" si="3"/>
        <v>4110000</v>
      </c>
      <c r="Q41" s="57">
        <f t="shared" si="4"/>
        <v>3249000</v>
      </c>
      <c r="R41" s="57">
        <f t="shared" si="5"/>
        <v>3249000</v>
      </c>
      <c r="S41" s="57">
        <f t="shared" si="6"/>
        <v>3249000</v>
      </c>
    </row>
    <row r="42" spans="1:19" s="4" customFormat="1" ht="21.75" thickBot="1" x14ac:dyDescent="0.3">
      <c r="A42" s="52" t="s">
        <v>83</v>
      </c>
      <c r="B42" s="52" t="s">
        <v>84</v>
      </c>
      <c r="C42" s="24">
        <v>602730</v>
      </c>
      <c r="D42" s="27" t="s">
        <v>128</v>
      </c>
      <c r="E42" s="12" t="s">
        <v>85</v>
      </c>
      <c r="F42" s="47"/>
      <c r="G42" s="8" t="s">
        <v>25</v>
      </c>
      <c r="H42" s="8"/>
      <c r="I42" s="8"/>
      <c r="J42" s="9">
        <v>1</v>
      </c>
      <c r="K42" s="26">
        <v>1</v>
      </c>
      <c r="L42" s="10"/>
      <c r="M42" s="53">
        <f t="shared" si="0"/>
        <v>410000</v>
      </c>
      <c r="N42" s="54">
        <f t="shared" si="1"/>
        <v>1370000</v>
      </c>
      <c r="O42" s="55">
        <f t="shared" si="2"/>
        <v>1370000</v>
      </c>
      <c r="P42" s="56">
        <f t="shared" si="3"/>
        <v>1370000</v>
      </c>
      <c r="Q42" s="57">
        <f t="shared" si="4"/>
        <v>1083000</v>
      </c>
      <c r="R42" s="57">
        <f t="shared" si="5"/>
        <v>1083000</v>
      </c>
      <c r="S42" s="57">
        <f t="shared" si="6"/>
        <v>1083000</v>
      </c>
    </row>
    <row r="43" spans="1:19" s="4" customFormat="1" ht="21.75" thickBot="1" x14ac:dyDescent="0.3">
      <c r="A43" s="52" t="s">
        <v>83</v>
      </c>
      <c r="B43" s="52" t="s">
        <v>84</v>
      </c>
      <c r="C43" s="28">
        <v>602770</v>
      </c>
      <c r="D43" s="25"/>
      <c r="E43" s="29" t="s">
        <v>86</v>
      </c>
      <c r="F43" s="49"/>
      <c r="G43" s="30"/>
      <c r="H43" s="30"/>
      <c r="I43" s="30"/>
      <c r="J43" s="31">
        <v>1</v>
      </c>
      <c r="K43" s="32">
        <v>1</v>
      </c>
      <c r="L43" s="33"/>
      <c r="M43" s="53">
        <f t="shared" si="0"/>
        <v>410000</v>
      </c>
      <c r="N43" s="54">
        <f t="shared" si="1"/>
        <v>1370000</v>
      </c>
      <c r="O43" s="55">
        <f t="shared" si="2"/>
        <v>1370000</v>
      </c>
      <c r="P43" s="56">
        <f t="shared" si="3"/>
        <v>1370000</v>
      </c>
      <c r="Q43" s="57">
        <f t="shared" si="4"/>
        <v>1083000</v>
      </c>
      <c r="R43" s="57">
        <f t="shared" si="5"/>
        <v>1083000</v>
      </c>
      <c r="S43" s="57">
        <f t="shared" si="6"/>
        <v>1083000</v>
      </c>
    </row>
    <row r="44" spans="1:19" s="4" customFormat="1" ht="21.75" thickBot="1" x14ac:dyDescent="0.3">
      <c r="A44" s="52" t="s">
        <v>87</v>
      </c>
      <c r="B44" s="52" t="s">
        <v>88</v>
      </c>
      <c r="C44" s="24">
        <v>900010</v>
      </c>
      <c r="D44" s="27" t="s">
        <v>28</v>
      </c>
      <c r="E44" s="12" t="s">
        <v>89</v>
      </c>
      <c r="F44" s="47"/>
      <c r="G44" s="8" t="s">
        <v>25</v>
      </c>
      <c r="H44" s="8"/>
      <c r="I44" s="8"/>
      <c r="J44" s="9">
        <v>0.25</v>
      </c>
      <c r="K44" s="26">
        <v>0.25</v>
      </c>
      <c r="L44" s="10"/>
      <c r="M44" s="53">
        <f>K44*410000+L44*670000</f>
        <v>102500</v>
      </c>
      <c r="N44" s="54">
        <f>K44*770000+L44*2600000</f>
        <v>192500</v>
      </c>
      <c r="O44" s="55">
        <f>K44*770000+L44*1050000</f>
        <v>192500</v>
      </c>
      <c r="P44" s="56">
        <f>K44*770000+L44*2210000</f>
        <v>192500</v>
      </c>
      <c r="Q44" s="57">
        <f t="shared" si="4"/>
        <v>120750</v>
      </c>
      <c r="R44" s="57">
        <f t="shared" si="5"/>
        <v>120750</v>
      </c>
      <c r="S44" s="57">
        <f t="shared" si="6"/>
        <v>120750</v>
      </c>
    </row>
    <row r="45" spans="1:19" s="4" customFormat="1" ht="42.75" thickBot="1" x14ac:dyDescent="0.3">
      <c r="A45" s="52" t="s">
        <v>87</v>
      </c>
      <c r="B45" s="52" t="s">
        <v>90</v>
      </c>
      <c r="C45" s="28">
        <v>900015</v>
      </c>
      <c r="D45" s="25" t="s">
        <v>19</v>
      </c>
      <c r="E45" s="29" t="s">
        <v>91</v>
      </c>
      <c r="F45" s="49" t="s">
        <v>135</v>
      </c>
      <c r="G45" s="30"/>
      <c r="H45" s="30"/>
      <c r="I45" s="30" t="s">
        <v>37</v>
      </c>
      <c r="J45" s="31">
        <v>0.8</v>
      </c>
      <c r="K45" s="32">
        <v>0.8</v>
      </c>
      <c r="L45" s="33"/>
      <c r="M45" s="53">
        <f t="shared" ref="M45:M73" si="7">K45*410000+L45*670000</f>
        <v>328000</v>
      </c>
      <c r="N45" s="54">
        <f t="shared" ref="N45:N71" si="8">K45*770000+L45*2600000</f>
        <v>616000</v>
      </c>
      <c r="O45" s="55">
        <f t="shared" ref="O45:O71" si="9">K45*770000+L45*1050000</f>
        <v>616000</v>
      </c>
      <c r="P45" s="56">
        <f t="shared" ref="P45:P71" si="10">K45*770000+L45*2210000</f>
        <v>616000</v>
      </c>
      <c r="Q45" s="57">
        <f t="shared" si="4"/>
        <v>386400</v>
      </c>
      <c r="R45" s="57">
        <f t="shared" si="5"/>
        <v>386400</v>
      </c>
      <c r="S45" s="57">
        <f t="shared" si="6"/>
        <v>386400</v>
      </c>
    </row>
    <row r="46" spans="1:19" s="4" customFormat="1" ht="21.75" thickBot="1" x14ac:dyDescent="0.3">
      <c r="A46" s="52" t="s">
        <v>87</v>
      </c>
      <c r="B46" s="52" t="s">
        <v>90</v>
      </c>
      <c r="C46" s="28">
        <v>900020</v>
      </c>
      <c r="D46" s="25" t="s">
        <v>28</v>
      </c>
      <c r="E46" s="29" t="s">
        <v>92</v>
      </c>
      <c r="F46" s="49"/>
      <c r="G46" s="30" t="s">
        <v>25</v>
      </c>
      <c r="H46" s="30"/>
      <c r="I46" s="30"/>
      <c r="J46" s="31">
        <v>0.2</v>
      </c>
      <c r="K46" s="32">
        <v>0.2</v>
      </c>
      <c r="L46" s="33"/>
      <c r="M46" s="53">
        <f t="shared" si="7"/>
        <v>82000</v>
      </c>
      <c r="N46" s="54">
        <f t="shared" si="8"/>
        <v>154000</v>
      </c>
      <c r="O46" s="55">
        <f t="shared" si="9"/>
        <v>154000</v>
      </c>
      <c r="P46" s="56">
        <f t="shared" si="10"/>
        <v>154000</v>
      </c>
      <c r="Q46" s="57">
        <f t="shared" si="4"/>
        <v>96600</v>
      </c>
      <c r="R46" s="57">
        <f t="shared" si="5"/>
        <v>96600</v>
      </c>
      <c r="S46" s="57">
        <f t="shared" si="6"/>
        <v>96600</v>
      </c>
    </row>
    <row r="47" spans="1:19" s="4" customFormat="1" ht="21.75" thickBot="1" x14ac:dyDescent="0.3">
      <c r="A47" s="52" t="s">
        <v>87</v>
      </c>
      <c r="B47" s="52" t="s">
        <v>90</v>
      </c>
      <c r="C47" s="28">
        <v>900025</v>
      </c>
      <c r="D47" s="25" t="s">
        <v>28</v>
      </c>
      <c r="E47" s="29" t="s">
        <v>93</v>
      </c>
      <c r="F47" s="49"/>
      <c r="G47" s="30" t="s">
        <v>25</v>
      </c>
      <c r="H47" s="30"/>
      <c r="I47" s="30"/>
      <c r="J47" s="31">
        <v>0.5</v>
      </c>
      <c r="K47" s="32">
        <v>0.5</v>
      </c>
      <c r="L47" s="33"/>
      <c r="M47" s="53">
        <f t="shared" si="7"/>
        <v>205000</v>
      </c>
      <c r="N47" s="54">
        <f t="shared" si="8"/>
        <v>385000</v>
      </c>
      <c r="O47" s="55">
        <f t="shared" si="9"/>
        <v>385000</v>
      </c>
      <c r="P47" s="56">
        <f t="shared" si="10"/>
        <v>385000</v>
      </c>
      <c r="Q47" s="57">
        <f t="shared" si="4"/>
        <v>241500</v>
      </c>
      <c r="R47" s="57">
        <f t="shared" si="5"/>
        <v>241500</v>
      </c>
      <c r="S47" s="57">
        <f t="shared" si="6"/>
        <v>241500</v>
      </c>
    </row>
    <row r="48" spans="1:19" s="4" customFormat="1" ht="21.75" thickBot="1" x14ac:dyDescent="0.3">
      <c r="A48" s="52" t="s">
        <v>87</v>
      </c>
      <c r="B48" s="52" t="s">
        <v>90</v>
      </c>
      <c r="C48" s="28">
        <v>900030</v>
      </c>
      <c r="D48" s="25" t="s">
        <v>28</v>
      </c>
      <c r="E48" s="29" t="s">
        <v>94</v>
      </c>
      <c r="F48" s="49"/>
      <c r="G48" s="30" t="s">
        <v>25</v>
      </c>
      <c r="H48" s="30"/>
      <c r="I48" s="30"/>
      <c r="J48" s="31">
        <v>0.2</v>
      </c>
      <c r="K48" s="28">
        <v>0.2</v>
      </c>
      <c r="L48" s="33"/>
      <c r="M48" s="53">
        <f t="shared" si="7"/>
        <v>82000</v>
      </c>
      <c r="N48" s="54">
        <f t="shared" si="8"/>
        <v>154000</v>
      </c>
      <c r="O48" s="55">
        <f t="shared" si="9"/>
        <v>154000</v>
      </c>
      <c r="P48" s="56">
        <f t="shared" si="10"/>
        <v>154000</v>
      </c>
      <c r="Q48" s="57">
        <f t="shared" si="4"/>
        <v>96600</v>
      </c>
      <c r="R48" s="57">
        <f t="shared" si="5"/>
        <v>96600</v>
      </c>
      <c r="S48" s="57">
        <f t="shared" si="6"/>
        <v>96600</v>
      </c>
    </row>
    <row r="49" spans="1:19" s="4" customFormat="1" ht="21.75" thickBot="1" x14ac:dyDescent="0.3">
      <c r="A49" s="52" t="s">
        <v>87</v>
      </c>
      <c r="B49" s="52" t="s">
        <v>90</v>
      </c>
      <c r="C49" s="28">
        <v>900035</v>
      </c>
      <c r="D49" s="25" t="s">
        <v>28</v>
      </c>
      <c r="E49" s="29" t="s">
        <v>95</v>
      </c>
      <c r="F49" s="49"/>
      <c r="G49" s="30" t="s">
        <v>25</v>
      </c>
      <c r="H49" s="30"/>
      <c r="I49" s="30"/>
      <c r="J49" s="31">
        <v>0.2</v>
      </c>
      <c r="K49" s="32">
        <v>0.2</v>
      </c>
      <c r="L49" s="33"/>
      <c r="M49" s="53">
        <f t="shared" si="7"/>
        <v>82000</v>
      </c>
      <c r="N49" s="54">
        <f t="shared" si="8"/>
        <v>154000</v>
      </c>
      <c r="O49" s="55">
        <f t="shared" si="9"/>
        <v>154000</v>
      </c>
      <c r="P49" s="56">
        <f t="shared" si="10"/>
        <v>154000</v>
      </c>
      <c r="Q49" s="57">
        <f t="shared" si="4"/>
        <v>96600</v>
      </c>
      <c r="R49" s="57">
        <f t="shared" si="5"/>
        <v>96600</v>
      </c>
      <c r="S49" s="57">
        <f t="shared" si="6"/>
        <v>96600</v>
      </c>
    </row>
    <row r="50" spans="1:19" s="4" customFormat="1" ht="21.75" thickBot="1" x14ac:dyDescent="0.3">
      <c r="A50" s="52" t="s">
        <v>87</v>
      </c>
      <c r="B50" s="52" t="s">
        <v>96</v>
      </c>
      <c r="C50" s="26">
        <v>900200</v>
      </c>
      <c r="D50" s="25" t="s">
        <v>19</v>
      </c>
      <c r="E50" s="12" t="s">
        <v>97</v>
      </c>
      <c r="F50" s="47"/>
      <c r="G50" s="8"/>
      <c r="H50" s="8"/>
      <c r="I50" s="8"/>
      <c r="J50" s="9">
        <v>4.4000000000000004</v>
      </c>
      <c r="K50" s="26">
        <v>4.4000000000000004</v>
      </c>
      <c r="L50" s="10"/>
      <c r="M50" s="53">
        <f t="shared" si="7"/>
        <v>1804000.0000000002</v>
      </c>
      <c r="N50" s="54">
        <f t="shared" si="8"/>
        <v>3388000.0000000005</v>
      </c>
      <c r="O50" s="55">
        <f t="shared" si="9"/>
        <v>3388000.0000000005</v>
      </c>
      <c r="P50" s="56">
        <f t="shared" si="10"/>
        <v>3388000.0000000005</v>
      </c>
      <c r="Q50" s="57">
        <f t="shared" si="4"/>
        <v>2125200.0000000005</v>
      </c>
      <c r="R50" s="57">
        <f t="shared" si="5"/>
        <v>2125200.0000000005</v>
      </c>
      <c r="S50" s="57">
        <f t="shared" si="6"/>
        <v>2125200.0000000005</v>
      </c>
    </row>
    <row r="51" spans="1:19" s="4" customFormat="1" ht="42.75" thickBot="1" x14ac:dyDescent="0.3">
      <c r="A51" s="52" t="s">
        <v>87</v>
      </c>
      <c r="B51" s="52" t="s">
        <v>98</v>
      </c>
      <c r="C51" s="26">
        <v>900270</v>
      </c>
      <c r="D51" s="25" t="s">
        <v>19</v>
      </c>
      <c r="E51" s="12" t="s">
        <v>99</v>
      </c>
      <c r="F51" s="47" t="s">
        <v>136</v>
      </c>
      <c r="G51" s="8"/>
      <c r="H51" s="8"/>
      <c r="I51" s="8"/>
      <c r="J51" s="9">
        <v>1.5</v>
      </c>
      <c r="K51" s="26">
        <v>1</v>
      </c>
      <c r="L51" s="26">
        <v>0.5</v>
      </c>
      <c r="M51" s="53">
        <f t="shared" si="7"/>
        <v>745000</v>
      </c>
      <c r="N51" s="54">
        <f t="shared" si="8"/>
        <v>2070000</v>
      </c>
      <c r="O51" s="55">
        <f t="shared" si="9"/>
        <v>1295000</v>
      </c>
      <c r="P51" s="56">
        <f t="shared" si="10"/>
        <v>1875000</v>
      </c>
      <c r="Q51" s="57">
        <f t="shared" si="4"/>
        <v>773500</v>
      </c>
      <c r="R51" s="57">
        <f t="shared" si="5"/>
        <v>1548500</v>
      </c>
      <c r="S51" s="57">
        <f t="shared" si="6"/>
        <v>1353500</v>
      </c>
    </row>
    <row r="52" spans="1:19" s="4" customFormat="1" ht="21.75" thickBot="1" x14ac:dyDescent="0.3">
      <c r="A52" s="52" t="s">
        <v>87</v>
      </c>
      <c r="B52" s="52" t="s">
        <v>98</v>
      </c>
      <c r="C52" s="26">
        <v>900275</v>
      </c>
      <c r="D52" s="25" t="s">
        <v>19</v>
      </c>
      <c r="E52" s="12" t="s">
        <v>100</v>
      </c>
      <c r="F52" s="47" t="s">
        <v>123</v>
      </c>
      <c r="G52" s="8"/>
      <c r="H52" s="8"/>
      <c r="I52" s="8"/>
      <c r="J52" s="9">
        <v>3.3000000000000003</v>
      </c>
      <c r="K52" s="26">
        <v>2.2000000000000002</v>
      </c>
      <c r="L52" s="26">
        <v>1.1000000000000001</v>
      </c>
      <c r="M52" s="53">
        <f t="shared" si="7"/>
        <v>1639000.0000000002</v>
      </c>
      <c r="N52" s="54">
        <f t="shared" si="8"/>
        <v>4554000</v>
      </c>
      <c r="O52" s="55">
        <f t="shared" si="9"/>
        <v>2849000</v>
      </c>
      <c r="P52" s="56">
        <f t="shared" si="10"/>
        <v>4125000</v>
      </c>
      <c r="Q52" s="57">
        <f t="shared" si="4"/>
        <v>1701700</v>
      </c>
      <c r="R52" s="57">
        <f t="shared" si="5"/>
        <v>3406700</v>
      </c>
      <c r="S52" s="57">
        <f t="shared" si="6"/>
        <v>2977700</v>
      </c>
    </row>
    <row r="53" spans="1:19" s="4" customFormat="1" ht="21.75" thickBot="1" x14ac:dyDescent="0.3">
      <c r="A53" s="52" t="s">
        <v>87</v>
      </c>
      <c r="B53" s="52" t="s">
        <v>98</v>
      </c>
      <c r="C53" s="26">
        <v>900280</v>
      </c>
      <c r="D53" s="25" t="s">
        <v>19</v>
      </c>
      <c r="E53" s="12" t="s">
        <v>101</v>
      </c>
      <c r="F53" s="47"/>
      <c r="G53" s="8"/>
      <c r="H53" s="8"/>
      <c r="I53" s="8"/>
      <c r="J53" s="9">
        <v>0.7</v>
      </c>
      <c r="K53" s="26">
        <v>0.5</v>
      </c>
      <c r="L53" s="26">
        <v>0.2</v>
      </c>
      <c r="M53" s="53">
        <f t="shared" si="7"/>
        <v>339000</v>
      </c>
      <c r="N53" s="54">
        <f t="shared" si="8"/>
        <v>905000</v>
      </c>
      <c r="O53" s="55">
        <f t="shared" si="9"/>
        <v>595000</v>
      </c>
      <c r="P53" s="56">
        <f t="shared" si="10"/>
        <v>827000</v>
      </c>
      <c r="Q53" s="57">
        <f t="shared" si="4"/>
        <v>357700</v>
      </c>
      <c r="R53" s="57">
        <f t="shared" si="5"/>
        <v>667700</v>
      </c>
      <c r="S53" s="57">
        <f t="shared" si="6"/>
        <v>589700</v>
      </c>
    </row>
    <row r="54" spans="1:19" s="4" customFormat="1" ht="42.75" thickBot="1" x14ac:dyDescent="0.3">
      <c r="A54" s="52" t="s">
        <v>87</v>
      </c>
      <c r="B54" s="52" t="s">
        <v>98</v>
      </c>
      <c r="C54" s="26">
        <v>900285</v>
      </c>
      <c r="D54" s="25" t="s">
        <v>19</v>
      </c>
      <c r="E54" s="12" t="s">
        <v>102</v>
      </c>
      <c r="F54" s="47"/>
      <c r="G54" s="8"/>
      <c r="H54" s="8"/>
      <c r="I54" s="8"/>
      <c r="J54" s="9">
        <v>0.89999999999999991</v>
      </c>
      <c r="K54" s="26">
        <v>0.6</v>
      </c>
      <c r="L54" s="26">
        <v>0.3</v>
      </c>
      <c r="M54" s="53">
        <f t="shared" si="7"/>
        <v>447000</v>
      </c>
      <c r="N54" s="54">
        <f t="shared" si="8"/>
        <v>1242000</v>
      </c>
      <c r="O54" s="55">
        <f t="shared" si="9"/>
        <v>777000</v>
      </c>
      <c r="P54" s="56">
        <f t="shared" si="10"/>
        <v>1125000</v>
      </c>
      <c r="Q54" s="57">
        <f t="shared" si="4"/>
        <v>464100</v>
      </c>
      <c r="R54" s="57">
        <f t="shared" si="5"/>
        <v>929100</v>
      </c>
      <c r="S54" s="57">
        <f t="shared" si="6"/>
        <v>812100</v>
      </c>
    </row>
    <row r="55" spans="1:19" s="4" customFormat="1" ht="21.75" thickBot="1" x14ac:dyDescent="0.3">
      <c r="A55" s="52" t="s">
        <v>87</v>
      </c>
      <c r="B55" s="52" t="s">
        <v>98</v>
      </c>
      <c r="C55" s="24">
        <v>900290</v>
      </c>
      <c r="D55" s="25" t="s">
        <v>19</v>
      </c>
      <c r="E55" s="12" t="s">
        <v>103</v>
      </c>
      <c r="F55" s="47"/>
      <c r="G55" s="8"/>
      <c r="H55" s="8"/>
      <c r="I55" s="8"/>
      <c r="J55" s="9">
        <v>3</v>
      </c>
      <c r="K55" s="24">
        <v>2</v>
      </c>
      <c r="L55" s="24">
        <v>1</v>
      </c>
      <c r="M55" s="53">
        <f t="shared" si="7"/>
        <v>1490000</v>
      </c>
      <c r="N55" s="54">
        <f t="shared" si="8"/>
        <v>4140000</v>
      </c>
      <c r="O55" s="55">
        <f t="shared" si="9"/>
        <v>2590000</v>
      </c>
      <c r="P55" s="56">
        <f t="shared" si="10"/>
        <v>3750000</v>
      </c>
      <c r="Q55" s="57">
        <f t="shared" si="4"/>
        <v>1547000</v>
      </c>
      <c r="R55" s="57">
        <f t="shared" si="5"/>
        <v>3097000</v>
      </c>
      <c r="S55" s="57">
        <f t="shared" si="6"/>
        <v>2707000</v>
      </c>
    </row>
    <row r="56" spans="1:19" s="4" customFormat="1" ht="42.75" thickBot="1" x14ac:dyDescent="0.3">
      <c r="A56" s="52" t="s">
        <v>87</v>
      </c>
      <c r="B56" s="52" t="s">
        <v>104</v>
      </c>
      <c r="C56" s="26">
        <v>900475</v>
      </c>
      <c r="D56" s="25" t="s">
        <v>19</v>
      </c>
      <c r="E56" s="12" t="s">
        <v>105</v>
      </c>
      <c r="F56" s="47"/>
      <c r="G56" s="8"/>
      <c r="H56" s="8"/>
      <c r="I56" s="8"/>
      <c r="J56" s="9">
        <v>1.7999999999999998</v>
      </c>
      <c r="K56" s="26">
        <v>1.2</v>
      </c>
      <c r="L56" s="26">
        <v>0.6</v>
      </c>
      <c r="M56" s="53">
        <f t="shared" si="7"/>
        <v>894000</v>
      </c>
      <c r="N56" s="54">
        <f t="shared" si="8"/>
        <v>2484000</v>
      </c>
      <c r="O56" s="55">
        <f t="shared" si="9"/>
        <v>1554000</v>
      </c>
      <c r="P56" s="56">
        <f t="shared" si="10"/>
        <v>2250000</v>
      </c>
      <c r="Q56" s="57">
        <f t="shared" si="4"/>
        <v>928200</v>
      </c>
      <c r="R56" s="57">
        <f t="shared" si="5"/>
        <v>1858200</v>
      </c>
      <c r="S56" s="57">
        <f t="shared" si="6"/>
        <v>1624200</v>
      </c>
    </row>
    <row r="57" spans="1:19" s="4" customFormat="1" ht="84.75" thickBot="1" x14ac:dyDescent="0.3">
      <c r="A57" s="52" t="s">
        <v>87</v>
      </c>
      <c r="B57" s="52" t="s">
        <v>104</v>
      </c>
      <c r="C57" s="24">
        <v>900480</v>
      </c>
      <c r="D57" s="25" t="s">
        <v>19</v>
      </c>
      <c r="E57" s="12" t="s">
        <v>137</v>
      </c>
      <c r="F57" s="47" t="s">
        <v>138</v>
      </c>
      <c r="G57" s="8"/>
      <c r="H57" s="8"/>
      <c r="I57" s="8"/>
      <c r="J57" s="9">
        <v>1</v>
      </c>
      <c r="K57" s="24">
        <v>0.7</v>
      </c>
      <c r="L57" s="24">
        <v>0.3</v>
      </c>
      <c r="M57" s="53">
        <f t="shared" si="7"/>
        <v>488000</v>
      </c>
      <c r="N57" s="54">
        <f t="shared" si="8"/>
        <v>1319000</v>
      </c>
      <c r="O57" s="55">
        <f t="shared" si="9"/>
        <v>854000</v>
      </c>
      <c r="P57" s="56">
        <f t="shared" si="10"/>
        <v>1202000</v>
      </c>
      <c r="Q57" s="57">
        <f t="shared" si="4"/>
        <v>512400</v>
      </c>
      <c r="R57" s="57">
        <f t="shared" si="5"/>
        <v>977400</v>
      </c>
      <c r="S57" s="57">
        <f t="shared" si="6"/>
        <v>860400</v>
      </c>
    </row>
    <row r="58" spans="1:19" s="4" customFormat="1" ht="21.75" thickBot="1" x14ac:dyDescent="0.3">
      <c r="A58" s="52" t="s">
        <v>87</v>
      </c>
      <c r="B58" s="52" t="s">
        <v>104</v>
      </c>
      <c r="C58" s="26">
        <v>900485</v>
      </c>
      <c r="D58" s="25" t="s">
        <v>19</v>
      </c>
      <c r="E58" s="12" t="s">
        <v>106</v>
      </c>
      <c r="F58" s="47"/>
      <c r="G58" s="8"/>
      <c r="H58" s="8"/>
      <c r="I58" s="8"/>
      <c r="J58" s="9">
        <v>0.89999999999999991</v>
      </c>
      <c r="K58" s="26">
        <v>0.7</v>
      </c>
      <c r="L58" s="26">
        <v>0.2</v>
      </c>
      <c r="M58" s="53">
        <f t="shared" si="7"/>
        <v>421000</v>
      </c>
      <c r="N58" s="54">
        <f t="shared" si="8"/>
        <v>1059000</v>
      </c>
      <c r="O58" s="55">
        <f t="shared" si="9"/>
        <v>749000</v>
      </c>
      <c r="P58" s="56">
        <f t="shared" si="10"/>
        <v>981000</v>
      </c>
      <c r="Q58" s="57">
        <f t="shared" si="4"/>
        <v>454300</v>
      </c>
      <c r="R58" s="57">
        <f t="shared" si="5"/>
        <v>764300</v>
      </c>
      <c r="S58" s="57">
        <f t="shared" si="6"/>
        <v>686300</v>
      </c>
    </row>
    <row r="59" spans="1:19" s="4" customFormat="1" ht="21.75" thickBot="1" x14ac:dyDescent="0.3">
      <c r="A59" s="52" t="s">
        <v>87</v>
      </c>
      <c r="B59" s="52" t="s">
        <v>104</v>
      </c>
      <c r="C59" s="26">
        <v>900490</v>
      </c>
      <c r="D59" s="25" t="s">
        <v>19</v>
      </c>
      <c r="E59" s="12" t="s">
        <v>107</v>
      </c>
      <c r="F59" s="47"/>
      <c r="G59" s="8"/>
      <c r="H59" s="8"/>
      <c r="I59" s="8"/>
      <c r="J59" s="9">
        <v>0.5</v>
      </c>
      <c r="K59" s="26">
        <v>0.35</v>
      </c>
      <c r="L59" s="26">
        <v>0.15</v>
      </c>
      <c r="M59" s="53">
        <f t="shared" si="7"/>
        <v>244000</v>
      </c>
      <c r="N59" s="54">
        <f t="shared" si="8"/>
        <v>659500</v>
      </c>
      <c r="O59" s="55">
        <f t="shared" si="9"/>
        <v>427000</v>
      </c>
      <c r="P59" s="56">
        <f t="shared" si="10"/>
        <v>601000</v>
      </c>
      <c r="Q59" s="57">
        <f t="shared" si="4"/>
        <v>256200</v>
      </c>
      <c r="R59" s="57">
        <f t="shared" si="5"/>
        <v>488700</v>
      </c>
      <c r="S59" s="57">
        <f t="shared" si="6"/>
        <v>430200</v>
      </c>
    </row>
    <row r="60" spans="1:19" s="4" customFormat="1" ht="21.75" thickBot="1" x14ac:dyDescent="0.3">
      <c r="A60" s="52" t="s">
        <v>87</v>
      </c>
      <c r="B60" s="52" t="s">
        <v>104</v>
      </c>
      <c r="C60" s="26">
        <v>900495</v>
      </c>
      <c r="D60" s="27" t="s">
        <v>31</v>
      </c>
      <c r="E60" s="12" t="s">
        <v>108</v>
      </c>
      <c r="F60" s="47"/>
      <c r="G60" s="8"/>
      <c r="H60" s="8"/>
      <c r="I60" s="8"/>
      <c r="J60" s="9">
        <v>4</v>
      </c>
      <c r="K60" s="26">
        <v>2.5</v>
      </c>
      <c r="L60" s="26">
        <v>1.5</v>
      </c>
      <c r="M60" s="53">
        <f t="shared" si="7"/>
        <v>2030000</v>
      </c>
      <c r="N60" s="54">
        <f t="shared" si="8"/>
        <v>5825000</v>
      </c>
      <c r="O60" s="55">
        <f t="shared" si="9"/>
        <v>3500000</v>
      </c>
      <c r="P60" s="56">
        <f t="shared" si="10"/>
        <v>5240000</v>
      </c>
      <c r="Q60" s="57">
        <f t="shared" si="4"/>
        <v>2079000</v>
      </c>
      <c r="R60" s="57">
        <f t="shared" si="5"/>
        <v>4404000</v>
      </c>
      <c r="S60" s="57">
        <f t="shared" si="6"/>
        <v>3819000</v>
      </c>
    </row>
    <row r="61" spans="1:19" s="4" customFormat="1" ht="21.75" thickBot="1" x14ac:dyDescent="0.3">
      <c r="A61" s="52" t="s">
        <v>87</v>
      </c>
      <c r="B61" s="52" t="s">
        <v>109</v>
      </c>
      <c r="C61" s="24">
        <v>900710</v>
      </c>
      <c r="D61" s="25" t="s">
        <v>19</v>
      </c>
      <c r="E61" s="12" t="s">
        <v>139</v>
      </c>
      <c r="F61" s="47"/>
      <c r="G61" s="8"/>
      <c r="H61" s="8"/>
      <c r="I61" s="8"/>
      <c r="J61" s="9">
        <v>1</v>
      </c>
      <c r="K61" s="24">
        <v>0.3</v>
      </c>
      <c r="L61" s="24">
        <v>0.7</v>
      </c>
      <c r="M61" s="53">
        <f t="shared" si="7"/>
        <v>592000</v>
      </c>
      <c r="N61" s="54">
        <f t="shared" si="8"/>
        <v>2051000</v>
      </c>
      <c r="O61" s="55">
        <f t="shared" si="9"/>
        <v>966000</v>
      </c>
      <c r="P61" s="56">
        <f t="shared" si="10"/>
        <v>1778000</v>
      </c>
      <c r="Q61" s="57">
        <f t="shared" si="4"/>
        <v>551600</v>
      </c>
      <c r="R61" s="57">
        <f t="shared" si="5"/>
        <v>1636600</v>
      </c>
      <c r="S61" s="57">
        <f t="shared" si="6"/>
        <v>1363600</v>
      </c>
    </row>
    <row r="62" spans="1:19" s="4" customFormat="1" ht="42.75" thickBot="1" x14ac:dyDescent="0.3">
      <c r="A62" s="52" t="s">
        <v>87</v>
      </c>
      <c r="B62" s="52" t="s">
        <v>109</v>
      </c>
      <c r="C62" s="26">
        <v>900715</v>
      </c>
      <c r="D62" s="25" t="s">
        <v>19</v>
      </c>
      <c r="E62" s="12" t="s">
        <v>110</v>
      </c>
      <c r="F62" s="47"/>
      <c r="G62" s="8"/>
      <c r="H62" s="8"/>
      <c r="I62" s="8"/>
      <c r="J62" s="9">
        <v>26.5</v>
      </c>
      <c r="K62" s="26">
        <v>17.5</v>
      </c>
      <c r="L62" s="26">
        <v>9</v>
      </c>
      <c r="M62" s="53">
        <f t="shared" si="7"/>
        <v>13205000</v>
      </c>
      <c r="N62" s="54">
        <f t="shared" si="8"/>
        <v>36875000</v>
      </c>
      <c r="O62" s="55">
        <f t="shared" si="9"/>
        <v>22925000</v>
      </c>
      <c r="P62" s="56">
        <f t="shared" si="10"/>
        <v>33365000</v>
      </c>
      <c r="Q62" s="57">
        <f t="shared" si="4"/>
        <v>13681500</v>
      </c>
      <c r="R62" s="57">
        <f t="shared" si="5"/>
        <v>27631500</v>
      </c>
      <c r="S62" s="57">
        <f t="shared" si="6"/>
        <v>24121500</v>
      </c>
    </row>
    <row r="63" spans="1:19" s="4" customFormat="1" ht="21.75" thickBot="1" x14ac:dyDescent="0.3">
      <c r="A63" s="52" t="s">
        <v>87</v>
      </c>
      <c r="B63" s="52" t="s">
        <v>109</v>
      </c>
      <c r="C63" s="26">
        <v>900740</v>
      </c>
      <c r="D63" s="25" t="s">
        <v>19</v>
      </c>
      <c r="E63" s="12" t="s">
        <v>111</v>
      </c>
      <c r="F63" s="47"/>
      <c r="G63" s="8"/>
      <c r="H63" s="8"/>
      <c r="I63" s="8"/>
      <c r="J63" s="9">
        <v>14.7</v>
      </c>
      <c r="K63" s="26">
        <v>10</v>
      </c>
      <c r="L63" s="26">
        <v>4.7</v>
      </c>
      <c r="M63" s="53">
        <f t="shared" si="7"/>
        <v>7249000</v>
      </c>
      <c r="N63" s="54">
        <f t="shared" si="8"/>
        <v>19920000</v>
      </c>
      <c r="O63" s="55">
        <f t="shared" si="9"/>
        <v>12635000</v>
      </c>
      <c r="P63" s="56">
        <f t="shared" si="10"/>
        <v>18087000</v>
      </c>
      <c r="Q63" s="57">
        <f t="shared" si="4"/>
        <v>7560700</v>
      </c>
      <c r="R63" s="57">
        <f t="shared" si="5"/>
        <v>14845700</v>
      </c>
      <c r="S63" s="57">
        <f t="shared" si="6"/>
        <v>13012700</v>
      </c>
    </row>
    <row r="64" spans="1:19" s="4" customFormat="1" ht="21.75" thickBot="1" x14ac:dyDescent="0.3">
      <c r="A64" s="52" t="s">
        <v>87</v>
      </c>
      <c r="B64" s="52" t="s">
        <v>109</v>
      </c>
      <c r="C64" s="24">
        <v>900780</v>
      </c>
      <c r="D64" s="25" t="s">
        <v>19</v>
      </c>
      <c r="E64" s="12" t="s">
        <v>112</v>
      </c>
      <c r="F64" s="47"/>
      <c r="G64" s="8"/>
      <c r="H64" s="8"/>
      <c r="I64" s="8"/>
      <c r="J64" s="9">
        <v>14</v>
      </c>
      <c r="K64" s="24">
        <v>9.5</v>
      </c>
      <c r="L64" s="24">
        <v>4.5</v>
      </c>
      <c r="M64" s="53">
        <f t="shared" si="7"/>
        <v>6910000</v>
      </c>
      <c r="N64" s="54">
        <f t="shared" si="8"/>
        <v>19015000</v>
      </c>
      <c r="O64" s="55">
        <f t="shared" si="9"/>
        <v>12040000</v>
      </c>
      <c r="P64" s="56">
        <f t="shared" si="10"/>
        <v>17260000</v>
      </c>
      <c r="Q64" s="57">
        <f t="shared" si="4"/>
        <v>7203000</v>
      </c>
      <c r="R64" s="57">
        <f t="shared" si="5"/>
        <v>14178000</v>
      </c>
      <c r="S64" s="57">
        <f t="shared" si="6"/>
        <v>12423000</v>
      </c>
    </row>
    <row r="65" spans="1:19" s="4" customFormat="1" ht="21.75" thickBot="1" x14ac:dyDescent="0.3">
      <c r="A65" s="52" t="s">
        <v>87</v>
      </c>
      <c r="B65" s="52" t="s">
        <v>109</v>
      </c>
      <c r="C65" s="24">
        <v>900785</v>
      </c>
      <c r="D65" s="25" t="s">
        <v>19</v>
      </c>
      <c r="E65" s="12" t="s">
        <v>113</v>
      </c>
      <c r="F65" s="47"/>
      <c r="G65" s="8"/>
      <c r="H65" s="8"/>
      <c r="I65" s="8"/>
      <c r="J65" s="9">
        <v>8</v>
      </c>
      <c r="K65" s="24">
        <v>5.5</v>
      </c>
      <c r="L65" s="24">
        <v>2.5</v>
      </c>
      <c r="M65" s="53">
        <f t="shared" si="7"/>
        <v>3930000</v>
      </c>
      <c r="N65" s="54">
        <f t="shared" si="8"/>
        <v>10735000</v>
      </c>
      <c r="O65" s="55">
        <f t="shared" si="9"/>
        <v>6860000</v>
      </c>
      <c r="P65" s="56">
        <f t="shared" si="10"/>
        <v>9760000</v>
      </c>
      <c r="Q65" s="57">
        <f t="shared" si="4"/>
        <v>4109000</v>
      </c>
      <c r="R65" s="57">
        <f t="shared" si="5"/>
        <v>7984000</v>
      </c>
      <c r="S65" s="57">
        <f t="shared" si="6"/>
        <v>7009000</v>
      </c>
    </row>
    <row r="66" spans="1:19" s="4" customFormat="1" ht="21.75" thickBot="1" x14ac:dyDescent="0.3">
      <c r="A66" s="52" t="s">
        <v>87</v>
      </c>
      <c r="B66" s="52" t="s">
        <v>109</v>
      </c>
      <c r="C66" s="26">
        <v>900800</v>
      </c>
      <c r="D66" s="25" t="s">
        <v>19</v>
      </c>
      <c r="E66" s="12" t="s">
        <v>114</v>
      </c>
      <c r="F66" s="47"/>
      <c r="G66" s="8"/>
      <c r="H66" s="8"/>
      <c r="I66" s="8"/>
      <c r="J66" s="9">
        <v>5.6999999999999993</v>
      </c>
      <c r="K66" s="26">
        <v>3.8</v>
      </c>
      <c r="L66" s="26">
        <v>1.9</v>
      </c>
      <c r="M66" s="53">
        <f t="shared" si="7"/>
        <v>2831000</v>
      </c>
      <c r="N66" s="54">
        <f t="shared" si="8"/>
        <v>7866000</v>
      </c>
      <c r="O66" s="55">
        <f t="shared" si="9"/>
        <v>4921000</v>
      </c>
      <c r="P66" s="56">
        <f t="shared" si="10"/>
        <v>7125000</v>
      </c>
      <c r="Q66" s="57">
        <f t="shared" si="4"/>
        <v>2939300</v>
      </c>
      <c r="R66" s="57">
        <f t="shared" si="5"/>
        <v>5884300</v>
      </c>
      <c r="S66" s="57">
        <f t="shared" si="6"/>
        <v>5143300</v>
      </c>
    </row>
    <row r="67" spans="1:19" s="4" customFormat="1" ht="21.75" thickBot="1" x14ac:dyDescent="0.3">
      <c r="A67" s="52" t="s">
        <v>87</v>
      </c>
      <c r="B67" s="52" t="s">
        <v>115</v>
      </c>
      <c r="C67" s="24">
        <v>900985</v>
      </c>
      <c r="D67" s="25" t="s">
        <v>19</v>
      </c>
      <c r="E67" s="12" t="s">
        <v>140</v>
      </c>
      <c r="F67" s="47"/>
      <c r="G67" s="8"/>
      <c r="H67" s="8"/>
      <c r="I67" s="8"/>
      <c r="J67" s="9">
        <v>1.5</v>
      </c>
      <c r="K67" s="24">
        <v>1</v>
      </c>
      <c r="L67" s="24">
        <v>0.5</v>
      </c>
      <c r="M67" s="53">
        <f t="shared" si="7"/>
        <v>745000</v>
      </c>
      <c r="N67" s="54">
        <f t="shared" si="8"/>
        <v>2070000</v>
      </c>
      <c r="O67" s="55">
        <f t="shared" si="9"/>
        <v>1295000</v>
      </c>
      <c r="P67" s="56">
        <f t="shared" si="10"/>
        <v>1875000</v>
      </c>
      <c r="Q67" s="57">
        <f t="shared" ref="Q67:Q74" si="11">O67-(M67*70%)</f>
        <v>773500</v>
      </c>
      <c r="R67" s="57">
        <f t="shared" ref="R67:R74" si="12">N67-(M67*70%)</f>
        <v>1548500</v>
      </c>
      <c r="S67" s="57">
        <f t="shared" ref="S67:S72" si="13">P67-(M67*70%)</f>
        <v>1353500</v>
      </c>
    </row>
    <row r="68" spans="1:19" s="4" customFormat="1" ht="21.75" thickBot="1" x14ac:dyDescent="0.3">
      <c r="A68" s="52" t="s">
        <v>87</v>
      </c>
      <c r="B68" s="52" t="s">
        <v>115</v>
      </c>
      <c r="C68" s="24">
        <v>900990</v>
      </c>
      <c r="D68" s="25" t="s">
        <v>19</v>
      </c>
      <c r="E68" s="12" t="s">
        <v>141</v>
      </c>
      <c r="F68" s="47"/>
      <c r="G68" s="8"/>
      <c r="H68" s="8"/>
      <c r="I68" s="8"/>
      <c r="J68" s="9">
        <v>3</v>
      </c>
      <c r="K68" s="24">
        <v>2</v>
      </c>
      <c r="L68" s="24">
        <v>1</v>
      </c>
      <c r="M68" s="53">
        <f t="shared" si="7"/>
        <v>1490000</v>
      </c>
      <c r="N68" s="54">
        <f t="shared" si="8"/>
        <v>4140000</v>
      </c>
      <c r="O68" s="55">
        <f t="shared" si="9"/>
        <v>2590000</v>
      </c>
      <c r="P68" s="56">
        <f t="shared" si="10"/>
        <v>3750000</v>
      </c>
      <c r="Q68" s="57">
        <f t="shared" si="11"/>
        <v>1547000</v>
      </c>
      <c r="R68" s="57">
        <f t="shared" si="12"/>
        <v>3097000</v>
      </c>
      <c r="S68" s="57">
        <f t="shared" si="13"/>
        <v>2707000</v>
      </c>
    </row>
    <row r="69" spans="1:19" s="4" customFormat="1" ht="63.75" thickBot="1" x14ac:dyDescent="0.3">
      <c r="A69" s="52" t="s">
        <v>87</v>
      </c>
      <c r="B69" s="52" t="s">
        <v>115</v>
      </c>
      <c r="C69" s="24">
        <v>901010</v>
      </c>
      <c r="D69" s="25" t="s">
        <v>19</v>
      </c>
      <c r="E69" s="12" t="s">
        <v>142</v>
      </c>
      <c r="F69" s="47"/>
      <c r="G69" s="8"/>
      <c r="H69" s="8"/>
      <c r="I69" s="8"/>
      <c r="J69" s="9">
        <v>5.5</v>
      </c>
      <c r="K69" s="24">
        <v>4</v>
      </c>
      <c r="L69" s="24">
        <v>1.5</v>
      </c>
      <c r="M69" s="53">
        <f t="shared" si="7"/>
        <v>2645000</v>
      </c>
      <c r="N69" s="54">
        <f t="shared" si="8"/>
        <v>6980000</v>
      </c>
      <c r="O69" s="55">
        <f t="shared" si="9"/>
        <v>4655000</v>
      </c>
      <c r="P69" s="56">
        <f t="shared" si="10"/>
        <v>6395000</v>
      </c>
      <c r="Q69" s="57">
        <f t="shared" si="11"/>
        <v>2803500</v>
      </c>
      <c r="R69" s="57">
        <f t="shared" si="12"/>
        <v>5128500</v>
      </c>
      <c r="S69" s="57">
        <f t="shared" si="13"/>
        <v>4543500</v>
      </c>
    </row>
    <row r="70" spans="1:19" s="4" customFormat="1" ht="21.75" thickBot="1" x14ac:dyDescent="0.3">
      <c r="A70" s="52" t="s">
        <v>87</v>
      </c>
      <c r="B70" s="52" t="s">
        <v>116</v>
      </c>
      <c r="C70" s="24">
        <v>901120</v>
      </c>
      <c r="D70" s="25" t="s">
        <v>19</v>
      </c>
      <c r="E70" s="12" t="s">
        <v>117</v>
      </c>
      <c r="F70" s="47"/>
      <c r="G70" s="8"/>
      <c r="H70" s="8"/>
      <c r="I70" s="8"/>
      <c r="J70" s="9">
        <v>3.3000000000000003</v>
      </c>
      <c r="K70" s="24">
        <v>2.2000000000000002</v>
      </c>
      <c r="L70" s="24">
        <v>1.1000000000000001</v>
      </c>
      <c r="M70" s="53">
        <f t="shared" si="7"/>
        <v>1639000.0000000002</v>
      </c>
      <c r="N70" s="54">
        <f t="shared" si="8"/>
        <v>4554000</v>
      </c>
      <c r="O70" s="55">
        <f t="shared" si="9"/>
        <v>2849000</v>
      </c>
      <c r="P70" s="56">
        <f t="shared" si="10"/>
        <v>4125000</v>
      </c>
      <c r="Q70" s="57">
        <f t="shared" si="11"/>
        <v>1701700</v>
      </c>
      <c r="R70" s="57">
        <f t="shared" si="12"/>
        <v>3406700</v>
      </c>
      <c r="S70" s="57">
        <f t="shared" si="13"/>
        <v>2977700</v>
      </c>
    </row>
    <row r="71" spans="1:19" s="4" customFormat="1" ht="63.75" thickBot="1" x14ac:dyDescent="0.3">
      <c r="A71" s="52" t="s">
        <v>87</v>
      </c>
      <c r="B71" s="52" t="s">
        <v>116</v>
      </c>
      <c r="C71" s="24">
        <v>901121</v>
      </c>
      <c r="D71" s="25" t="s">
        <v>19</v>
      </c>
      <c r="E71" s="12" t="s">
        <v>143</v>
      </c>
      <c r="F71" s="34" t="s">
        <v>124</v>
      </c>
      <c r="G71" s="8"/>
      <c r="H71" s="8"/>
      <c r="I71" s="8"/>
      <c r="J71" s="9">
        <v>9</v>
      </c>
      <c r="K71" s="24">
        <v>5</v>
      </c>
      <c r="L71" s="24">
        <v>4</v>
      </c>
      <c r="M71" s="53">
        <f t="shared" si="7"/>
        <v>4730000</v>
      </c>
      <c r="N71" s="54">
        <f t="shared" si="8"/>
        <v>14250000</v>
      </c>
      <c r="O71" s="55">
        <f t="shared" si="9"/>
        <v>8050000</v>
      </c>
      <c r="P71" s="56">
        <f t="shared" si="10"/>
        <v>12690000</v>
      </c>
      <c r="Q71" s="57">
        <f t="shared" si="11"/>
        <v>4739000</v>
      </c>
      <c r="R71" s="57">
        <f t="shared" si="12"/>
        <v>10939000</v>
      </c>
      <c r="S71" s="57">
        <f t="shared" si="13"/>
        <v>9379000</v>
      </c>
    </row>
    <row r="72" spans="1:19" s="4" customFormat="1" ht="21.75" thickBot="1" x14ac:dyDescent="0.3">
      <c r="A72" s="52" t="s">
        <v>87</v>
      </c>
      <c r="B72" s="52" t="s">
        <v>118</v>
      </c>
      <c r="C72" s="24">
        <v>902030</v>
      </c>
      <c r="D72" s="25"/>
      <c r="E72" s="12" t="s">
        <v>119</v>
      </c>
      <c r="F72" s="47"/>
      <c r="G72" s="8"/>
      <c r="H72" s="8"/>
      <c r="I72" s="8"/>
      <c r="J72" s="9">
        <v>1.7</v>
      </c>
      <c r="K72" s="24">
        <v>1</v>
      </c>
      <c r="L72" s="24">
        <v>0.7</v>
      </c>
      <c r="M72" s="53">
        <f>K72*410000+L72*670000</f>
        <v>879000</v>
      </c>
      <c r="N72" s="54">
        <f>K72*1370000+L72*4350000</f>
        <v>4415000</v>
      </c>
      <c r="O72" s="55">
        <f t="shared" ref="O72" si="14">K72*1370000+L72*1750000</f>
        <v>2595000</v>
      </c>
      <c r="P72" s="56">
        <f>K72*1370000+L72*3700000</f>
        <v>3960000</v>
      </c>
      <c r="Q72" s="57">
        <f t="shared" si="11"/>
        <v>1979700</v>
      </c>
      <c r="R72" s="57">
        <f t="shared" si="12"/>
        <v>3799700</v>
      </c>
      <c r="S72" s="57">
        <f t="shared" si="13"/>
        <v>3344700</v>
      </c>
    </row>
    <row r="73" spans="1:19" s="4" customFormat="1" ht="21.75" thickBot="1" x14ac:dyDescent="0.3">
      <c r="A73" s="52" t="s">
        <v>87</v>
      </c>
      <c r="B73" s="52" t="s">
        <v>120</v>
      </c>
      <c r="C73" s="24">
        <v>903000</v>
      </c>
      <c r="D73" s="27" t="s">
        <v>28</v>
      </c>
      <c r="E73" s="12" t="s">
        <v>121</v>
      </c>
      <c r="F73" s="47"/>
      <c r="G73" s="35" t="s">
        <v>25</v>
      </c>
      <c r="H73" s="8"/>
      <c r="I73" s="8"/>
      <c r="J73" s="9">
        <v>3</v>
      </c>
      <c r="K73" s="26">
        <v>3</v>
      </c>
      <c r="L73" s="24"/>
      <c r="M73" s="53">
        <f t="shared" si="7"/>
        <v>1230000</v>
      </c>
      <c r="N73" s="54">
        <f t="shared" ref="N73:N74" si="15">K73*770000+L73*2600000</f>
        <v>2310000</v>
      </c>
      <c r="O73" s="55">
        <f t="shared" ref="O73:O74" si="16">K73*770000+L73*1050000</f>
        <v>2310000</v>
      </c>
      <c r="P73" s="56">
        <f t="shared" ref="P73:P74" si="17">K73*770000+L73*2210000</f>
        <v>2310000</v>
      </c>
      <c r="Q73" s="57">
        <f t="shared" si="11"/>
        <v>1449000</v>
      </c>
      <c r="R73" s="57">
        <f t="shared" si="12"/>
        <v>1449000</v>
      </c>
      <c r="S73" s="57">
        <f>P73-(M73*70%)</f>
        <v>1449000</v>
      </c>
    </row>
    <row r="74" spans="1:19" s="4" customFormat="1" ht="42.75" thickBot="1" x14ac:dyDescent="0.3">
      <c r="A74" s="52" t="s">
        <v>87</v>
      </c>
      <c r="B74" s="52" t="s">
        <v>120</v>
      </c>
      <c r="C74" s="24">
        <v>903005</v>
      </c>
      <c r="D74" s="27" t="s">
        <v>28</v>
      </c>
      <c r="E74" s="12" t="s">
        <v>122</v>
      </c>
      <c r="F74" s="50"/>
      <c r="G74" s="36" t="s">
        <v>25</v>
      </c>
      <c r="H74" s="37"/>
      <c r="I74" s="8"/>
      <c r="J74" s="9">
        <v>0.8</v>
      </c>
      <c r="K74" s="26">
        <v>0.8</v>
      </c>
      <c r="L74" s="24"/>
      <c r="M74" s="53">
        <f>K74*410000+L74*670000</f>
        <v>328000</v>
      </c>
      <c r="N74" s="54">
        <f t="shared" si="15"/>
        <v>616000</v>
      </c>
      <c r="O74" s="55">
        <f t="shared" si="16"/>
        <v>616000</v>
      </c>
      <c r="P74" s="56">
        <f t="shared" si="17"/>
        <v>616000</v>
      </c>
      <c r="Q74" s="57">
        <f t="shared" si="11"/>
        <v>386400</v>
      </c>
      <c r="R74" s="57">
        <f t="shared" si="12"/>
        <v>386400</v>
      </c>
      <c r="S74" s="57">
        <f>P74-(M74*70%)</f>
        <v>386400</v>
      </c>
    </row>
    <row r="75" spans="1:19" ht="18" customHeight="1" x14ac:dyDescent="0.25">
      <c r="G75" s="3"/>
      <c r="N75"/>
    </row>
    <row r="76" spans="1:19" x14ac:dyDescent="0.25">
      <c r="N76"/>
    </row>
    <row r="77" spans="1:19" x14ac:dyDescent="0.25">
      <c r="N77"/>
    </row>
    <row r="78" spans="1:19" x14ac:dyDescent="0.25">
      <c r="N78"/>
    </row>
    <row r="79" spans="1:19" x14ac:dyDescent="0.25">
      <c r="N79"/>
    </row>
    <row r="80" spans="1:19" x14ac:dyDescent="0.25">
      <c r="N80"/>
    </row>
    <row r="81" spans="14:14" x14ac:dyDescent="0.25">
      <c r="N81"/>
    </row>
    <row r="82" spans="14:14" x14ac:dyDescent="0.25">
      <c r="N82"/>
    </row>
    <row r="83" spans="14:14" x14ac:dyDescent="0.25">
      <c r="N83"/>
    </row>
    <row r="84" spans="14:14" x14ac:dyDescent="0.25">
      <c r="N84"/>
    </row>
    <row r="85" spans="14:14" x14ac:dyDescent="0.25">
      <c r="N85"/>
    </row>
    <row r="86" spans="14:14" x14ac:dyDescent="0.25">
      <c r="N86"/>
    </row>
    <row r="87" spans="14:14" x14ac:dyDescent="0.25">
      <c r="N87"/>
    </row>
    <row r="88" spans="14:14" x14ac:dyDescent="0.25">
      <c r="N88"/>
    </row>
    <row r="89" spans="14:14" x14ac:dyDescent="0.25">
      <c r="N89"/>
    </row>
    <row r="90" spans="14:14" x14ac:dyDescent="0.25">
      <c r="N90"/>
    </row>
    <row r="91" spans="14:14" x14ac:dyDescent="0.25">
      <c r="N91"/>
    </row>
    <row r="92" spans="14:14" x14ac:dyDescent="0.25">
      <c r="N92"/>
    </row>
    <row r="93" spans="14:14" x14ac:dyDescent="0.25">
      <c r="N93"/>
    </row>
    <row r="94" spans="14:14" x14ac:dyDescent="0.25">
      <c r="N94"/>
    </row>
    <row r="95" spans="14:14" x14ac:dyDescent="0.25">
      <c r="N95"/>
    </row>
    <row r="96" spans="14:14" x14ac:dyDescent="0.25">
      <c r="N96"/>
    </row>
    <row r="97" spans="14:14" x14ac:dyDescent="0.25">
      <c r="N97"/>
    </row>
    <row r="98" spans="14:14" x14ac:dyDescent="0.25">
      <c r="N98"/>
    </row>
    <row r="99" spans="14:14" x14ac:dyDescent="0.25">
      <c r="N99"/>
    </row>
    <row r="100" spans="14:14" x14ac:dyDescent="0.25">
      <c r="N100"/>
    </row>
    <row r="101" spans="14:14" x14ac:dyDescent="0.25">
      <c r="N101"/>
    </row>
    <row r="102" spans="14:14" x14ac:dyDescent="0.25">
      <c r="N102"/>
    </row>
    <row r="103" spans="14:14" x14ac:dyDescent="0.25">
      <c r="N103"/>
    </row>
    <row r="104" spans="14:14" x14ac:dyDescent="0.25">
      <c r="N104"/>
    </row>
    <row r="105" spans="14:14" x14ac:dyDescent="0.25">
      <c r="N105"/>
    </row>
    <row r="106" spans="14:14" x14ac:dyDescent="0.25">
      <c r="N106"/>
    </row>
    <row r="107" spans="14:14" x14ac:dyDescent="0.25">
      <c r="N107"/>
    </row>
    <row r="108" spans="14:14" x14ac:dyDescent="0.25">
      <c r="N108"/>
    </row>
    <row r="109" spans="14:14" x14ac:dyDescent="0.25">
      <c r="N109"/>
    </row>
    <row r="110" spans="14:14" x14ac:dyDescent="0.25">
      <c r="N110"/>
    </row>
    <row r="111" spans="14:14" x14ac:dyDescent="0.25">
      <c r="N111"/>
    </row>
    <row r="112" spans="14:14" x14ac:dyDescent="0.25">
      <c r="N112"/>
    </row>
    <row r="113" spans="14:14" x14ac:dyDescent="0.25">
      <c r="N113"/>
    </row>
    <row r="114" spans="14:14" x14ac:dyDescent="0.25">
      <c r="N114"/>
    </row>
    <row r="115" spans="14:14" x14ac:dyDescent="0.25">
      <c r="N115"/>
    </row>
    <row r="116" spans="14:14" x14ac:dyDescent="0.25">
      <c r="N116"/>
    </row>
    <row r="117" spans="14:14" x14ac:dyDescent="0.25">
      <c r="N117"/>
    </row>
    <row r="118" spans="14:14" x14ac:dyDescent="0.25">
      <c r="N118"/>
    </row>
    <row r="119" spans="14:14" x14ac:dyDescent="0.25">
      <c r="N119"/>
    </row>
    <row r="120" spans="14:14" x14ac:dyDescent="0.25">
      <c r="N120"/>
    </row>
    <row r="121" spans="14:14" x14ac:dyDescent="0.25">
      <c r="N121"/>
    </row>
    <row r="122" spans="14:14" x14ac:dyDescent="0.25">
      <c r="N122"/>
    </row>
    <row r="123" spans="14:14" x14ac:dyDescent="0.25">
      <c r="N123"/>
    </row>
    <row r="124" spans="14:14" x14ac:dyDescent="0.25">
      <c r="N124"/>
    </row>
    <row r="125" spans="14:14" x14ac:dyDescent="0.25">
      <c r="N125"/>
    </row>
    <row r="126" spans="14:14" x14ac:dyDescent="0.25">
      <c r="N126"/>
    </row>
    <row r="127" spans="14:14" x14ac:dyDescent="0.25">
      <c r="N127"/>
    </row>
    <row r="128" spans="14:14" x14ac:dyDescent="0.25">
      <c r="N128"/>
    </row>
    <row r="129" spans="14:14" x14ac:dyDescent="0.25">
      <c r="N129"/>
    </row>
    <row r="130" spans="14:14" x14ac:dyDescent="0.25">
      <c r="N130"/>
    </row>
    <row r="131" spans="14:14" x14ac:dyDescent="0.25">
      <c r="N131"/>
    </row>
    <row r="132" spans="14:14" x14ac:dyDescent="0.25">
      <c r="N132"/>
    </row>
    <row r="133" spans="14:14" x14ac:dyDescent="0.25">
      <c r="N133"/>
    </row>
    <row r="134" spans="14:14" x14ac:dyDescent="0.25">
      <c r="N134"/>
    </row>
    <row r="135" spans="14:14" x14ac:dyDescent="0.25">
      <c r="N135"/>
    </row>
    <row r="136" spans="14:14" x14ac:dyDescent="0.25">
      <c r="N136"/>
    </row>
    <row r="137" spans="14:14" x14ac:dyDescent="0.25">
      <c r="N137"/>
    </row>
    <row r="138" spans="14:14" x14ac:dyDescent="0.25">
      <c r="N138"/>
    </row>
    <row r="139" spans="14:14" x14ac:dyDescent="0.25">
      <c r="N139"/>
    </row>
    <row r="140" spans="14:14" x14ac:dyDescent="0.25">
      <c r="N140"/>
    </row>
    <row r="141" spans="14:14" x14ac:dyDescent="0.25">
      <c r="N141"/>
    </row>
    <row r="142" spans="14:14" x14ac:dyDescent="0.25">
      <c r="N142"/>
    </row>
    <row r="143" spans="14:14" x14ac:dyDescent="0.25">
      <c r="N143"/>
    </row>
    <row r="144" spans="14:14" x14ac:dyDescent="0.25">
      <c r="N144"/>
    </row>
    <row r="145" spans="14:14" x14ac:dyDescent="0.25">
      <c r="N145"/>
    </row>
    <row r="146" spans="14:14" x14ac:dyDescent="0.25">
      <c r="N146"/>
    </row>
    <row r="147" spans="14:14" x14ac:dyDescent="0.25">
      <c r="N147"/>
    </row>
    <row r="148" spans="14:14" x14ac:dyDescent="0.25">
      <c r="N148"/>
    </row>
    <row r="149" spans="14:14" x14ac:dyDescent="0.25">
      <c r="N149"/>
    </row>
    <row r="150" spans="14:14" x14ac:dyDescent="0.25">
      <c r="N150"/>
    </row>
    <row r="151" spans="14:14" x14ac:dyDescent="0.25">
      <c r="N151"/>
    </row>
    <row r="152" spans="14:14" x14ac:dyDescent="0.25">
      <c r="N152"/>
    </row>
    <row r="153" spans="14:14" x14ac:dyDescent="0.25">
      <c r="N153"/>
    </row>
    <row r="154" spans="14:14" x14ac:dyDescent="0.25">
      <c r="N154"/>
    </row>
    <row r="155" spans="14:14" x14ac:dyDescent="0.25">
      <c r="N155"/>
    </row>
    <row r="156" spans="14:14" x14ac:dyDescent="0.25">
      <c r="N156"/>
    </row>
    <row r="157" spans="14:14" x14ac:dyDescent="0.25">
      <c r="N157"/>
    </row>
    <row r="158" spans="14:14" x14ac:dyDescent="0.25">
      <c r="N158"/>
    </row>
    <row r="159" spans="14:14" x14ac:dyDescent="0.25">
      <c r="N159"/>
    </row>
    <row r="160" spans="14:14" x14ac:dyDescent="0.25">
      <c r="N160"/>
    </row>
    <row r="161" spans="14:14" x14ac:dyDescent="0.25">
      <c r="N161"/>
    </row>
    <row r="162" spans="14:14" x14ac:dyDescent="0.25">
      <c r="N162"/>
    </row>
    <row r="163" spans="14:14" x14ac:dyDescent="0.25">
      <c r="N163"/>
    </row>
    <row r="164" spans="14:14" x14ac:dyDescent="0.25">
      <c r="N164"/>
    </row>
    <row r="165" spans="14:14" x14ac:dyDescent="0.25">
      <c r="N165"/>
    </row>
    <row r="166" spans="14:14" x14ac:dyDescent="0.25">
      <c r="N166"/>
    </row>
    <row r="167" spans="14:14" x14ac:dyDescent="0.25">
      <c r="N167"/>
    </row>
    <row r="168" spans="14:14" x14ac:dyDescent="0.25">
      <c r="N168"/>
    </row>
    <row r="169" spans="14:14" x14ac:dyDescent="0.25">
      <c r="N169"/>
    </row>
    <row r="170" spans="14:14" x14ac:dyDescent="0.25">
      <c r="N170"/>
    </row>
    <row r="171" spans="14:14" x14ac:dyDescent="0.25">
      <c r="N171"/>
    </row>
    <row r="172" spans="14:14" x14ac:dyDescent="0.25">
      <c r="N172"/>
    </row>
    <row r="173" spans="14:14" x14ac:dyDescent="0.25">
      <c r="N173"/>
    </row>
    <row r="174" spans="14:14" x14ac:dyDescent="0.25">
      <c r="N174"/>
    </row>
    <row r="175" spans="14:14" x14ac:dyDescent="0.25">
      <c r="N175"/>
    </row>
    <row r="176" spans="14:14" x14ac:dyDescent="0.25">
      <c r="N176"/>
    </row>
    <row r="177" spans="14:14" x14ac:dyDescent="0.25">
      <c r="N177"/>
    </row>
    <row r="178" spans="14:14" x14ac:dyDescent="0.25">
      <c r="N178"/>
    </row>
    <row r="179" spans="14:14" x14ac:dyDescent="0.25">
      <c r="N179"/>
    </row>
    <row r="180" spans="14:14" x14ac:dyDescent="0.25">
      <c r="N180"/>
    </row>
    <row r="181" spans="14:14" x14ac:dyDescent="0.25">
      <c r="N181"/>
    </row>
    <row r="182" spans="14:14" x14ac:dyDescent="0.25">
      <c r="N182"/>
    </row>
    <row r="183" spans="14:14" x14ac:dyDescent="0.25">
      <c r="N183"/>
    </row>
    <row r="184" spans="14:14" x14ac:dyDescent="0.25">
      <c r="N184"/>
    </row>
    <row r="185" spans="14:14" x14ac:dyDescent="0.25">
      <c r="N185"/>
    </row>
    <row r="186" spans="14:14" x14ac:dyDescent="0.25">
      <c r="N186"/>
    </row>
    <row r="187" spans="14:14" x14ac:dyDescent="0.25">
      <c r="N187"/>
    </row>
    <row r="188" spans="14:14" x14ac:dyDescent="0.25">
      <c r="N188"/>
    </row>
    <row r="189" spans="14:14" x14ac:dyDescent="0.25">
      <c r="N189"/>
    </row>
    <row r="190" spans="14:14" x14ac:dyDescent="0.25">
      <c r="N190"/>
    </row>
    <row r="191" spans="14:14" x14ac:dyDescent="0.25">
      <c r="N191"/>
    </row>
    <row r="192" spans="14:14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  <row r="205" spans="14:14" x14ac:dyDescent="0.25">
      <c r="N205"/>
    </row>
    <row r="206" spans="14:14" x14ac:dyDescent="0.25">
      <c r="N206"/>
    </row>
    <row r="207" spans="14:14" x14ac:dyDescent="0.25">
      <c r="N207"/>
    </row>
    <row r="208" spans="14:14" x14ac:dyDescent="0.25">
      <c r="N208"/>
    </row>
    <row r="209" spans="14:14" x14ac:dyDescent="0.25">
      <c r="N209"/>
    </row>
    <row r="210" spans="14:14" x14ac:dyDescent="0.25">
      <c r="N210"/>
    </row>
    <row r="211" spans="14:14" x14ac:dyDescent="0.25">
      <c r="N211"/>
    </row>
    <row r="212" spans="14:14" x14ac:dyDescent="0.25">
      <c r="N212"/>
    </row>
    <row r="213" spans="14:14" x14ac:dyDescent="0.25">
      <c r="N213"/>
    </row>
    <row r="214" spans="14:14" x14ac:dyDescent="0.25">
      <c r="N214"/>
    </row>
    <row r="215" spans="14:14" x14ac:dyDescent="0.25">
      <c r="N215"/>
    </row>
    <row r="216" spans="14:14" x14ac:dyDescent="0.25">
      <c r="N216"/>
    </row>
    <row r="217" spans="14:14" x14ac:dyDescent="0.25">
      <c r="N217"/>
    </row>
    <row r="218" spans="14:14" x14ac:dyDescent="0.25">
      <c r="N218"/>
    </row>
    <row r="219" spans="14:14" x14ac:dyDescent="0.25">
      <c r="N219"/>
    </row>
    <row r="220" spans="14:14" x14ac:dyDescent="0.25">
      <c r="N220"/>
    </row>
    <row r="221" spans="14:14" x14ac:dyDescent="0.25">
      <c r="N221"/>
    </row>
    <row r="222" spans="14:14" x14ac:dyDescent="0.25">
      <c r="N222"/>
    </row>
    <row r="223" spans="14:14" x14ac:dyDescent="0.25">
      <c r="N223"/>
    </row>
    <row r="224" spans="14:14" x14ac:dyDescent="0.25">
      <c r="N224"/>
    </row>
    <row r="225" spans="14:14" x14ac:dyDescent="0.25">
      <c r="N225"/>
    </row>
    <row r="226" spans="14:14" x14ac:dyDescent="0.25">
      <c r="N226"/>
    </row>
    <row r="227" spans="14:14" x14ac:dyDescent="0.25">
      <c r="N227"/>
    </row>
    <row r="228" spans="14:14" x14ac:dyDescent="0.25">
      <c r="N228"/>
    </row>
    <row r="229" spans="14:14" x14ac:dyDescent="0.25">
      <c r="N229"/>
    </row>
    <row r="230" spans="14:14" x14ac:dyDescent="0.25">
      <c r="N230"/>
    </row>
    <row r="231" spans="14:14" x14ac:dyDescent="0.25">
      <c r="N231"/>
    </row>
    <row r="232" spans="14:14" x14ac:dyDescent="0.25">
      <c r="N232"/>
    </row>
    <row r="233" spans="14:14" x14ac:dyDescent="0.25">
      <c r="N233"/>
    </row>
    <row r="234" spans="14:14" x14ac:dyDescent="0.25">
      <c r="N234"/>
    </row>
    <row r="235" spans="14:14" x14ac:dyDescent="0.25">
      <c r="N235"/>
    </row>
    <row r="236" spans="14:14" x14ac:dyDescent="0.25">
      <c r="N236"/>
    </row>
    <row r="237" spans="14:14" x14ac:dyDescent="0.25">
      <c r="N237"/>
    </row>
    <row r="238" spans="14:14" x14ac:dyDescent="0.25">
      <c r="N238"/>
    </row>
    <row r="239" spans="14:14" x14ac:dyDescent="0.25">
      <c r="N239"/>
    </row>
    <row r="240" spans="14:14" x14ac:dyDescent="0.25">
      <c r="N240"/>
    </row>
    <row r="241" spans="14:14" x14ac:dyDescent="0.25">
      <c r="N241"/>
    </row>
    <row r="242" spans="14:14" x14ac:dyDescent="0.25">
      <c r="N242"/>
    </row>
    <row r="243" spans="14:14" x14ac:dyDescent="0.25">
      <c r="N243"/>
    </row>
    <row r="244" spans="14:14" x14ac:dyDescent="0.25">
      <c r="N244"/>
    </row>
    <row r="245" spans="14:14" x14ac:dyDescent="0.25">
      <c r="N245"/>
    </row>
    <row r="246" spans="14:14" x14ac:dyDescent="0.25">
      <c r="N246"/>
    </row>
    <row r="247" spans="14:14" x14ac:dyDescent="0.25">
      <c r="N247"/>
    </row>
    <row r="248" spans="14:14" x14ac:dyDescent="0.25">
      <c r="N248"/>
    </row>
    <row r="249" spans="14:14" x14ac:dyDescent="0.25">
      <c r="N249"/>
    </row>
    <row r="250" spans="14:14" x14ac:dyDescent="0.25">
      <c r="N250"/>
    </row>
    <row r="251" spans="14:14" x14ac:dyDescent="0.25">
      <c r="N251"/>
    </row>
    <row r="252" spans="14:14" x14ac:dyDescent="0.25">
      <c r="N252"/>
    </row>
    <row r="253" spans="14:14" x14ac:dyDescent="0.25">
      <c r="N253"/>
    </row>
    <row r="254" spans="14:14" x14ac:dyDescent="0.25">
      <c r="N254"/>
    </row>
    <row r="255" spans="14:14" x14ac:dyDescent="0.25">
      <c r="N255"/>
    </row>
    <row r="256" spans="14:14" x14ac:dyDescent="0.25">
      <c r="N256"/>
    </row>
    <row r="257" spans="14:14" x14ac:dyDescent="0.25">
      <c r="N257"/>
    </row>
    <row r="258" spans="14:14" x14ac:dyDescent="0.25">
      <c r="N258"/>
    </row>
    <row r="259" spans="14:14" x14ac:dyDescent="0.25">
      <c r="N259"/>
    </row>
    <row r="260" spans="14:14" x14ac:dyDescent="0.25">
      <c r="N260"/>
    </row>
    <row r="261" spans="14:14" x14ac:dyDescent="0.25">
      <c r="N261"/>
    </row>
    <row r="262" spans="14:14" x14ac:dyDescent="0.25">
      <c r="N262"/>
    </row>
    <row r="263" spans="14:14" x14ac:dyDescent="0.25">
      <c r="N263"/>
    </row>
    <row r="264" spans="14:14" x14ac:dyDescent="0.25">
      <c r="N264"/>
    </row>
    <row r="265" spans="14:14" x14ac:dyDescent="0.25">
      <c r="N265"/>
    </row>
    <row r="266" spans="14:14" x14ac:dyDescent="0.25">
      <c r="N266"/>
    </row>
    <row r="267" spans="14:14" x14ac:dyDescent="0.25">
      <c r="N267"/>
    </row>
    <row r="268" spans="14:14" x14ac:dyDescent="0.25">
      <c r="N268"/>
    </row>
    <row r="269" spans="14:14" x14ac:dyDescent="0.25">
      <c r="N269"/>
    </row>
    <row r="270" spans="14:14" x14ac:dyDescent="0.25">
      <c r="N270"/>
    </row>
    <row r="271" spans="14:14" x14ac:dyDescent="0.25">
      <c r="N271"/>
    </row>
    <row r="272" spans="14:14" x14ac:dyDescent="0.25">
      <c r="N272"/>
    </row>
    <row r="273" spans="14:14" x14ac:dyDescent="0.25">
      <c r="N273"/>
    </row>
    <row r="274" spans="14:14" x14ac:dyDescent="0.25">
      <c r="N274"/>
    </row>
    <row r="275" spans="14:14" x14ac:dyDescent="0.25">
      <c r="N275"/>
    </row>
    <row r="276" spans="14:14" x14ac:dyDescent="0.25">
      <c r="N276"/>
    </row>
    <row r="277" spans="14:14" x14ac:dyDescent="0.25">
      <c r="N277"/>
    </row>
    <row r="278" spans="14:14" x14ac:dyDescent="0.25">
      <c r="N278"/>
    </row>
    <row r="279" spans="14:14" x14ac:dyDescent="0.25">
      <c r="N279"/>
    </row>
    <row r="280" spans="14:14" x14ac:dyDescent="0.25">
      <c r="N280"/>
    </row>
    <row r="281" spans="14:14" x14ac:dyDescent="0.25">
      <c r="N281"/>
    </row>
    <row r="282" spans="14:14" x14ac:dyDescent="0.25">
      <c r="N282"/>
    </row>
    <row r="283" spans="14:14" x14ac:dyDescent="0.25">
      <c r="N283"/>
    </row>
    <row r="284" spans="14:14" x14ac:dyDescent="0.25">
      <c r="N284"/>
    </row>
    <row r="285" spans="14:14" x14ac:dyDescent="0.25">
      <c r="N285"/>
    </row>
    <row r="286" spans="14:14" x14ac:dyDescent="0.25">
      <c r="N286"/>
    </row>
    <row r="287" spans="14:14" x14ac:dyDescent="0.25">
      <c r="N287"/>
    </row>
    <row r="288" spans="14:14" x14ac:dyDescent="0.25">
      <c r="N288"/>
    </row>
    <row r="289" spans="14:14" x14ac:dyDescent="0.25">
      <c r="N289"/>
    </row>
    <row r="290" spans="14:14" x14ac:dyDescent="0.25">
      <c r="N290"/>
    </row>
    <row r="291" spans="14:14" x14ac:dyDescent="0.25">
      <c r="N291"/>
    </row>
    <row r="292" spans="14:14" x14ac:dyDescent="0.25">
      <c r="N292"/>
    </row>
    <row r="293" spans="14:14" x14ac:dyDescent="0.25">
      <c r="N293"/>
    </row>
    <row r="294" spans="14:14" x14ac:dyDescent="0.25">
      <c r="N294"/>
    </row>
    <row r="295" spans="14:14" x14ac:dyDescent="0.25">
      <c r="N295"/>
    </row>
    <row r="296" spans="14:14" x14ac:dyDescent="0.25">
      <c r="N296"/>
    </row>
    <row r="297" spans="14:14" x14ac:dyDescent="0.25">
      <c r="N297"/>
    </row>
    <row r="298" spans="14:14" x14ac:dyDescent="0.25">
      <c r="N298"/>
    </row>
    <row r="299" spans="14:14" x14ac:dyDescent="0.25">
      <c r="N299"/>
    </row>
    <row r="300" spans="14:14" x14ac:dyDescent="0.25">
      <c r="N300"/>
    </row>
    <row r="301" spans="14:14" x14ac:dyDescent="0.25">
      <c r="N301"/>
    </row>
    <row r="302" spans="14:14" x14ac:dyDescent="0.25">
      <c r="N302"/>
    </row>
    <row r="303" spans="14:14" x14ac:dyDescent="0.25">
      <c r="N303"/>
    </row>
    <row r="304" spans="14:14" x14ac:dyDescent="0.25">
      <c r="N304"/>
    </row>
    <row r="305" spans="14:14" x14ac:dyDescent="0.25">
      <c r="N305"/>
    </row>
    <row r="306" spans="14:14" x14ac:dyDescent="0.25">
      <c r="N306"/>
    </row>
    <row r="307" spans="14:14" x14ac:dyDescent="0.25">
      <c r="N307"/>
    </row>
    <row r="308" spans="14:14" x14ac:dyDescent="0.25">
      <c r="N308"/>
    </row>
    <row r="309" spans="14:14" x14ac:dyDescent="0.25">
      <c r="N309"/>
    </row>
    <row r="310" spans="14:14" x14ac:dyDescent="0.25">
      <c r="N310"/>
    </row>
    <row r="311" spans="14:14" x14ac:dyDescent="0.25">
      <c r="N311"/>
    </row>
    <row r="312" spans="14:14" x14ac:dyDescent="0.25">
      <c r="N312"/>
    </row>
    <row r="313" spans="14:14" x14ac:dyDescent="0.25">
      <c r="N313"/>
    </row>
    <row r="314" spans="14:14" x14ac:dyDescent="0.25">
      <c r="N314"/>
    </row>
    <row r="315" spans="14:14" x14ac:dyDescent="0.25">
      <c r="N315"/>
    </row>
    <row r="316" spans="14:14" x14ac:dyDescent="0.25">
      <c r="N316"/>
    </row>
    <row r="317" spans="14:14" x14ac:dyDescent="0.25">
      <c r="N317"/>
    </row>
    <row r="318" spans="14:14" x14ac:dyDescent="0.25">
      <c r="N318"/>
    </row>
    <row r="319" spans="14:14" x14ac:dyDescent="0.25">
      <c r="N319"/>
    </row>
    <row r="320" spans="14:14" x14ac:dyDescent="0.25">
      <c r="N320"/>
    </row>
    <row r="321" spans="14:14" x14ac:dyDescent="0.25">
      <c r="N321"/>
    </row>
    <row r="322" spans="14:14" x14ac:dyDescent="0.25">
      <c r="N322"/>
    </row>
    <row r="323" spans="14:14" x14ac:dyDescent="0.25">
      <c r="N323"/>
    </row>
    <row r="324" spans="14:14" x14ac:dyDescent="0.25">
      <c r="N324"/>
    </row>
    <row r="325" spans="14:14" x14ac:dyDescent="0.25">
      <c r="N325"/>
    </row>
    <row r="326" spans="14:14" x14ac:dyDescent="0.25">
      <c r="N326"/>
    </row>
    <row r="327" spans="14:14" x14ac:dyDescent="0.25">
      <c r="N327"/>
    </row>
    <row r="328" spans="14:14" x14ac:dyDescent="0.25">
      <c r="N328"/>
    </row>
    <row r="329" spans="14:14" x14ac:dyDescent="0.25">
      <c r="N329"/>
    </row>
    <row r="330" spans="14:14" x14ac:dyDescent="0.25">
      <c r="N330"/>
    </row>
    <row r="331" spans="14:14" x14ac:dyDescent="0.25">
      <c r="N331"/>
    </row>
    <row r="332" spans="14:14" x14ac:dyDescent="0.25">
      <c r="N332"/>
    </row>
    <row r="333" spans="14:14" x14ac:dyDescent="0.25">
      <c r="N333"/>
    </row>
    <row r="334" spans="14:14" x14ac:dyDescent="0.25">
      <c r="N334"/>
    </row>
    <row r="335" spans="14:14" x14ac:dyDescent="0.25">
      <c r="N335"/>
    </row>
    <row r="336" spans="14:14" x14ac:dyDescent="0.25">
      <c r="N336"/>
    </row>
    <row r="337" spans="14:14" x14ac:dyDescent="0.25">
      <c r="N337"/>
    </row>
    <row r="338" spans="14:14" x14ac:dyDescent="0.25">
      <c r="N338"/>
    </row>
    <row r="339" spans="14:14" x14ac:dyDescent="0.25">
      <c r="N339"/>
    </row>
    <row r="340" spans="14:14" x14ac:dyDescent="0.25">
      <c r="N340"/>
    </row>
    <row r="341" spans="14:14" x14ac:dyDescent="0.25">
      <c r="N341"/>
    </row>
    <row r="342" spans="14:14" x14ac:dyDescent="0.25">
      <c r="N342"/>
    </row>
    <row r="343" spans="14:14" x14ac:dyDescent="0.25">
      <c r="N343"/>
    </row>
    <row r="344" spans="14:14" x14ac:dyDescent="0.25">
      <c r="N344"/>
    </row>
    <row r="345" spans="14:14" x14ac:dyDescent="0.25">
      <c r="N345"/>
    </row>
    <row r="346" spans="14:14" x14ac:dyDescent="0.25">
      <c r="N346"/>
    </row>
    <row r="347" spans="14:14" x14ac:dyDescent="0.25">
      <c r="N347"/>
    </row>
    <row r="348" spans="14:14" x14ac:dyDescent="0.25">
      <c r="N348"/>
    </row>
    <row r="349" spans="14:14" x14ac:dyDescent="0.25">
      <c r="N349"/>
    </row>
    <row r="350" spans="14:14" x14ac:dyDescent="0.25">
      <c r="N350"/>
    </row>
    <row r="351" spans="14:14" x14ac:dyDescent="0.25">
      <c r="N351"/>
    </row>
    <row r="352" spans="14:14" x14ac:dyDescent="0.25">
      <c r="N352"/>
    </row>
    <row r="353" spans="14:14" x14ac:dyDescent="0.25">
      <c r="N353"/>
    </row>
    <row r="354" spans="14:14" x14ac:dyDescent="0.25">
      <c r="N354"/>
    </row>
    <row r="355" spans="14:14" x14ac:dyDescent="0.25">
      <c r="N355"/>
    </row>
    <row r="356" spans="14:14" x14ac:dyDescent="0.25">
      <c r="N356"/>
    </row>
    <row r="357" spans="14:14" x14ac:dyDescent="0.25">
      <c r="N357"/>
    </row>
    <row r="358" spans="14:14" x14ac:dyDescent="0.25">
      <c r="N358"/>
    </row>
    <row r="359" spans="14:14" x14ac:dyDescent="0.25">
      <c r="N359"/>
    </row>
    <row r="360" spans="14:14" x14ac:dyDescent="0.25">
      <c r="N360"/>
    </row>
    <row r="361" spans="14:14" x14ac:dyDescent="0.25">
      <c r="N361"/>
    </row>
    <row r="362" spans="14:14" x14ac:dyDescent="0.25">
      <c r="N362"/>
    </row>
    <row r="363" spans="14:14" x14ac:dyDescent="0.25">
      <c r="N363"/>
    </row>
    <row r="364" spans="14:14" x14ac:dyDescent="0.25">
      <c r="N364"/>
    </row>
    <row r="365" spans="14:14" x14ac:dyDescent="0.25">
      <c r="N365"/>
    </row>
    <row r="366" spans="14:14" x14ac:dyDescent="0.25">
      <c r="N366"/>
    </row>
    <row r="367" spans="14:14" x14ac:dyDescent="0.25">
      <c r="N367"/>
    </row>
    <row r="368" spans="14:14" x14ac:dyDescent="0.25">
      <c r="N368"/>
    </row>
    <row r="369" spans="14:14" x14ac:dyDescent="0.25">
      <c r="N369"/>
    </row>
    <row r="370" spans="14:14" x14ac:dyDescent="0.25">
      <c r="N370"/>
    </row>
    <row r="371" spans="14:14" x14ac:dyDescent="0.25">
      <c r="N371"/>
    </row>
    <row r="372" spans="14:14" x14ac:dyDescent="0.25">
      <c r="N372"/>
    </row>
    <row r="373" spans="14:14" x14ac:dyDescent="0.25">
      <c r="N373"/>
    </row>
    <row r="374" spans="14:14" x14ac:dyDescent="0.25">
      <c r="N374"/>
    </row>
    <row r="375" spans="14:14" x14ac:dyDescent="0.25">
      <c r="N375"/>
    </row>
    <row r="376" spans="14:14" x14ac:dyDescent="0.25">
      <c r="N376"/>
    </row>
    <row r="377" spans="14:14" x14ac:dyDescent="0.25">
      <c r="N377"/>
    </row>
    <row r="378" spans="14:14" x14ac:dyDescent="0.25">
      <c r="N378"/>
    </row>
    <row r="379" spans="14:14" x14ac:dyDescent="0.25">
      <c r="N379"/>
    </row>
    <row r="380" spans="14:14" x14ac:dyDescent="0.25">
      <c r="N380"/>
    </row>
    <row r="381" spans="14:14" x14ac:dyDescent="0.25">
      <c r="N381"/>
    </row>
    <row r="382" spans="14:14" x14ac:dyDescent="0.25">
      <c r="N382"/>
    </row>
    <row r="383" spans="14:14" x14ac:dyDescent="0.25">
      <c r="N383"/>
    </row>
    <row r="384" spans="14:14" x14ac:dyDescent="0.25">
      <c r="N384"/>
    </row>
    <row r="385" spans="14:14" x14ac:dyDescent="0.25">
      <c r="N385"/>
    </row>
    <row r="386" spans="14:14" x14ac:dyDescent="0.25">
      <c r="N386"/>
    </row>
    <row r="387" spans="14:14" x14ac:dyDescent="0.25">
      <c r="N387"/>
    </row>
    <row r="388" spans="14:14" x14ac:dyDescent="0.25">
      <c r="N388"/>
    </row>
    <row r="389" spans="14:14" x14ac:dyDescent="0.25">
      <c r="N389"/>
    </row>
    <row r="390" spans="14:14" x14ac:dyDescent="0.25">
      <c r="N390"/>
    </row>
    <row r="391" spans="14:14" x14ac:dyDescent="0.25">
      <c r="N391"/>
    </row>
    <row r="392" spans="14:14" x14ac:dyDescent="0.25">
      <c r="N392"/>
    </row>
    <row r="393" spans="14:14" x14ac:dyDescent="0.25">
      <c r="N393"/>
    </row>
    <row r="394" spans="14:14" x14ac:dyDescent="0.25">
      <c r="N394"/>
    </row>
    <row r="395" spans="14:14" x14ac:dyDescent="0.25">
      <c r="N395"/>
    </row>
    <row r="396" spans="14:14" x14ac:dyDescent="0.25">
      <c r="N396"/>
    </row>
    <row r="397" spans="14:14" x14ac:dyDescent="0.25">
      <c r="N397"/>
    </row>
    <row r="398" spans="14:14" x14ac:dyDescent="0.25">
      <c r="N398"/>
    </row>
    <row r="399" spans="14:14" x14ac:dyDescent="0.25">
      <c r="N399"/>
    </row>
    <row r="400" spans="14:14" x14ac:dyDescent="0.25">
      <c r="N400"/>
    </row>
    <row r="401" spans="14:14" x14ac:dyDescent="0.25">
      <c r="N401"/>
    </row>
    <row r="402" spans="14:14" x14ac:dyDescent="0.25">
      <c r="N402"/>
    </row>
    <row r="403" spans="14:14" x14ac:dyDescent="0.25">
      <c r="N403"/>
    </row>
    <row r="404" spans="14:14" x14ac:dyDescent="0.25">
      <c r="N404"/>
    </row>
    <row r="405" spans="14:14" x14ac:dyDescent="0.25">
      <c r="N405"/>
    </row>
    <row r="406" spans="14:14" x14ac:dyDescent="0.25">
      <c r="N406"/>
    </row>
    <row r="407" spans="14:14" x14ac:dyDescent="0.25">
      <c r="N407"/>
    </row>
    <row r="408" spans="14:14" x14ac:dyDescent="0.25">
      <c r="N408"/>
    </row>
    <row r="409" spans="14:14" x14ac:dyDescent="0.25">
      <c r="N409"/>
    </row>
    <row r="410" spans="14:14" x14ac:dyDescent="0.25">
      <c r="N410"/>
    </row>
    <row r="411" spans="14:14" x14ac:dyDescent="0.25">
      <c r="N411"/>
    </row>
    <row r="412" spans="14:14" x14ac:dyDescent="0.25">
      <c r="N412"/>
    </row>
    <row r="413" spans="14:14" x14ac:dyDescent="0.25">
      <c r="N413"/>
    </row>
    <row r="414" spans="14:14" x14ac:dyDescent="0.25">
      <c r="N414"/>
    </row>
    <row r="415" spans="14:14" x14ac:dyDescent="0.25">
      <c r="N415"/>
    </row>
    <row r="416" spans="14:14" x14ac:dyDescent="0.25">
      <c r="N416"/>
    </row>
    <row r="417" spans="14:14" x14ac:dyDescent="0.25">
      <c r="N417"/>
    </row>
    <row r="418" spans="14:14" x14ac:dyDescent="0.25">
      <c r="N418"/>
    </row>
    <row r="419" spans="14:14" x14ac:dyDescent="0.25">
      <c r="N419"/>
    </row>
    <row r="420" spans="14:14" x14ac:dyDescent="0.25">
      <c r="N420"/>
    </row>
    <row r="421" spans="14:14" x14ac:dyDescent="0.25">
      <c r="N421"/>
    </row>
    <row r="422" spans="14:14" x14ac:dyDescent="0.25">
      <c r="N422"/>
    </row>
    <row r="423" spans="14:14" x14ac:dyDescent="0.25">
      <c r="N423"/>
    </row>
    <row r="424" spans="14:14" x14ac:dyDescent="0.25">
      <c r="N424"/>
    </row>
    <row r="425" spans="14:14" x14ac:dyDescent="0.25">
      <c r="N425"/>
    </row>
    <row r="426" spans="14:14" x14ac:dyDescent="0.25">
      <c r="N426"/>
    </row>
    <row r="427" spans="14:14" x14ac:dyDescent="0.25">
      <c r="N427"/>
    </row>
    <row r="428" spans="14:14" x14ac:dyDescent="0.25">
      <c r="N428"/>
    </row>
    <row r="429" spans="14:14" x14ac:dyDescent="0.25">
      <c r="N429"/>
    </row>
    <row r="430" spans="14:14" x14ac:dyDescent="0.25">
      <c r="N430"/>
    </row>
    <row r="431" spans="14:14" x14ac:dyDescent="0.25">
      <c r="N431"/>
    </row>
    <row r="432" spans="14:14" x14ac:dyDescent="0.25">
      <c r="N432"/>
    </row>
    <row r="433" spans="14:14" x14ac:dyDescent="0.25">
      <c r="N433"/>
    </row>
    <row r="434" spans="14:14" x14ac:dyDescent="0.25">
      <c r="N434"/>
    </row>
    <row r="435" spans="14:14" x14ac:dyDescent="0.25">
      <c r="N435"/>
    </row>
    <row r="436" spans="14:14" x14ac:dyDescent="0.25">
      <c r="N436"/>
    </row>
    <row r="437" spans="14:14" x14ac:dyDescent="0.25">
      <c r="N437"/>
    </row>
    <row r="438" spans="14:14" x14ac:dyDescent="0.25">
      <c r="N438"/>
    </row>
    <row r="439" spans="14:14" x14ac:dyDescent="0.25">
      <c r="N439"/>
    </row>
    <row r="440" spans="14:14" x14ac:dyDescent="0.25">
      <c r="N440"/>
    </row>
    <row r="441" spans="14:14" x14ac:dyDescent="0.25">
      <c r="N441"/>
    </row>
    <row r="442" spans="14:14" x14ac:dyDescent="0.25">
      <c r="N442"/>
    </row>
    <row r="443" spans="14:14" x14ac:dyDescent="0.25">
      <c r="N443"/>
    </row>
    <row r="444" spans="14:14" x14ac:dyDescent="0.25">
      <c r="N444"/>
    </row>
    <row r="445" spans="14:14" x14ac:dyDescent="0.25">
      <c r="N445"/>
    </row>
    <row r="446" spans="14:14" x14ac:dyDescent="0.25">
      <c r="N446"/>
    </row>
    <row r="447" spans="14:14" x14ac:dyDescent="0.25">
      <c r="N447"/>
    </row>
    <row r="448" spans="14:14" x14ac:dyDescent="0.25">
      <c r="N448"/>
    </row>
    <row r="449" spans="14:14" x14ac:dyDescent="0.25">
      <c r="N449"/>
    </row>
    <row r="450" spans="14:14" x14ac:dyDescent="0.25">
      <c r="N450"/>
    </row>
    <row r="451" spans="14:14" x14ac:dyDescent="0.25">
      <c r="N451"/>
    </row>
    <row r="452" spans="14:14" x14ac:dyDescent="0.25">
      <c r="N452"/>
    </row>
    <row r="453" spans="14:14" x14ac:dyDescent="0.25">
      <c r="N453"/>
    </row>
    <row r="454" spans="14:14" x14ac:dyDescent="0.25">
      <c r="N454"/>
    </row>
    <row r="455" spans="14:14" x14ac:dyDescent="0.25">
      <c r="N455"/>
    </row>
    <row r="456" spans="14:14" x14ac:dyDescent="0.25">
      <c r="N456"/>
    </row>
    <row r="457" spans="14:14" x14ac:dyDescent="0.25">
      <c r="N457"/>
    </row>
    <row r="458" spans="14:14" x14ac:dyDescent="0.25">
      <c r="N458"/>
    </row>
    <row r="459" spans="14:14" x14ac:dyDescent="0.25">
      <c r="N459"/>
    </row>
    <row r="460" spans="14:14" x14ac:dyDescent="0.25">
      <c r="N460"/>
    </row>
    <row r="461" spans="14:14" x14ac:dyDescent="0.25">
      <c r="N461"/>
    </row>
    <row r="462" spans="14:14" x14ac:dyDescent="0.25">
      <c r="N462"/>
    </row>
    <row r="463" spans="14:14" x14ac:dyDescent="0.25">
      <c r="N463"/>
    </row>
    <row r="464" spans="14:14" x14ac:dyDescent="0.25">
      <c r="N464"/>
    </row>
    <row r="465" spans="14:14" x14ac:dyDescent="0.25">
      <c r="N465"/>
    </row>
    <row r="466" spans="14:14" x14ac:dyDescent="0.25">
      <c r="N466"/>
    </row>
    <row r="467" spans="14:14" x14ac:dyDescent="0.25">
      <c r="N467"/>
    </row>
    <row r="468" spans="14:14" x14ac:dyDescent="0.25">
      <c r="N468"/>
    </row>
    <row r="469" spans="14:14" x14ac:dyDescent="0.25">
      <c r="N469"/>
    </row>
    <row r="470" spans="14:14" x14ac:dyDescent="0.25">
      <c r="N470"/>
    </row>
    <row r="471" spans="14:14" x14ac:dyDescent="0.25">
      <c r="N471"/>
    </row>
    <row r="472" spans="14:14" x14ac:dyDescent="0.25">
      <c r="N472"/>
    </row>
    <row r="473" spans="14:14" x14ac:dyDescent="0.25">
      <c r="N473"/>
    </row>
    <row r="474" spans="14:14" x14ac:dyDescent="0.25">
      <c r="N474"/>
    </row>
  </sheetData>
  <autoFilter ref="A1:R74" xr:uid="{00000000-0009-0000-0000-000000000000}"/>
  <pageMargins left="0.7" right="0.7" top="0.75" bottom="0.75" header="0.3" footer="0.3"/>
  <pageSetup scale="35" orientation="portrait" r:id="rId1"/>
  <colBreaks count="1" manualBreakCount="1">
    <brk id="8" max="7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سرپایی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Razieh Pedram</dc:creator>
  <cp:lastModifiedBy>Negin Kamran Nashtifani</cp:lastModifiedBy>
  <cp:lastPrinted>2024-02-07T05:43:44Z</cp:lastPrinted>
  <dcterms:created xsi:type="dcterms:W3CDTF">2020-05-19T08:15:22Z</dcterms:created>
  <dcterms:modified xsi:type="dcterms:W3CDTF">2025-04-06T05:17:00Z</dcterms:modified>
</cp:coreProperties>
</file>